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r_vaneckova_spucr_cz/Documents/Dokumenty RV/01 VZ/_2025/08 Borovnice VC15 (ČB)/_Borovnice VC15/Polni_cesta_VC_15_ku_Borovnice/G_Soupis_praci/Neoceneny/"/>
    </mc:Choice>
  </mc:AlternateContent>
  <xr:revisionPtr revIDLastSave="0" documentId="11_9FEEE36F07BD32BF0C160BA8EE003BDD2A228453" xr6:coauthVersionLast="47" xr6:coauthVersionMax="47" xr10:uidLastSave="{00000000-0000-0000-0000-000000000000}"/>
  <bookViews>
    <workbookView xWindow="-21945" yWindow="330" windowWidth="21600" windowHeight="16545" activeTab="1" xr2:uid="{00000000-000D-0000-FFFF-FFFF00000000}"/>
  </bookViews>
  <sheets>
    <sheet name="Rekapitulace stavby" sheetId="1" r:id="rId1"/>
    <sheet name="101 - Polní cesta VC15" sheetId="2" r:id="rId2"/>
  </sheets>
  <definedNames>
    <definedName name="_xlnm._FilterDatabase" localSheetId="1" hidden="1">'101 - Polní cesta VC15'!$C$132:$K$719</definedName>
    <definedName name="_xlnm.Print_Titles" localSheetId="1">'101 - Polní cesta VC15'!$132:$132</definedName>
    <definedName name="_xlnm.Print_Titles" localSheetId="0">'Rekapitulace stavby'!$92:$92</definedName>
    <definedName name="_xlnm.Print_Area" localSheetId="1">'101 - Polní cesta VC15'!$C$4:$J$76,'101 - Polní cesta VC15'!$C$82:$J$114,'101 - Polní cesta VC15'!$C$120:$K$719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717" i="2"/>
  <c r="BH717" i="2"/>
  <c r="BG717" i="2"/>
  <c r="BF717" i="2"/>
  <c r="T717" i="2"/>
  <c r="T716" i="2"/>
  <c r="R717" i="2"/>
  <c r="R716" i="2"/>
  <c r="P717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7" i="2"/>
  <c r="BH697" i="2"/>
  <c r="BG697" i="2"/>
  <c r="BF697" i="2"/>
  <c r="T697" i="2"/>
  <c r="T696" i="2" s="1"/>
  <c r="R697" i="2"/>
  <c r="R696" i="2"/>
  <c r="P697" i="2"/>
  <c r="P696" i="2" s="1"/>
  <c r="BI693" i="2"/>
  <c r="BH693" i="2"/>
  <c r="BG693" i="2"/>
  <c r="BF693" i="2"/>
  <c r="T693" i="2"/>
  <c r="R693" i="2"/>
  <c r="P693" i="2"/>
  <c r="BI690" i="2"/>
  <c r="BH690" i="2"/>
  <c r="BG690" i="2"/>
  <c r="BF690" i="2"/>
  <c r="T690" i="2"/>
  <c r="R690" i="2"/>
  <c r="P690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79" i="2"/>
  <c r="BH679" i="2"/>
  <c r="BG679" i="2"/>
  <c r="BF679" i="2"/>
  <c r="T679" i="2"/>
  <c r="T678" i="2" s="1"/>
  <c r="R679" i="2"/>
  <c r="R678" i="2"/>
  <c r="P679" i="2"/>
  <c r="P678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7" i="2"/>
  <c r="BH667" i="2"/>
  <c r="BG667" i="2"/>
  <c r="BF667" i="2"/>
  <c r="T667" i="2"/>
  <c r="R667" i="2"/>
  <c r="P667" i="2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0" i="2"/>
  <c r="BH630" i="2"/>
  <c r="BG630" i="2"/>
  <c r="BF630" i="2"/>
  <c r="T630" i="2"/>
  <c r="R630" i="2"/>
  <c r="P630" i="2"/>
  <c r="BI626" i="2"/>
  <c r="BH626" i="2"/>
  <c r="BG626" i="2"/>
  <c r="BF626" i="2"/>
  <c r="T626" i="2"/>
  <c r="R626" i="2"/>
  <c r="P626" i="2"/>
  <c r="BI622" i="2"/>
  <c r="BH622" i="2"/>
  <c r="BG622" i="2"/>
  <c r="BF622" i="2"/>
  <c r="T622" i="2"/>
  <c r="R622" i="2"/>
  <c r="P622" i="2"/>
  <c r="BI616" i="2"/>
  <c r="BH616" i="2"/>
  <c r="BG616" i="2"/>
  <c r="BF616" i="2"/>
  <c r="T616" i="2"/>
  <c r="R616" i="2"/>
  <c r="P616" i="2"/>
  <c r="BI612" i="2"/>
  <c r="BH612" i="2"/>
  <c r="BG612" i="2"/>
  <c r="BF612" i="2"/>
  <c r="T612" i="2"/>
  <c r="R612" i="2"/>
  <c r="P612" i="2"/>
  <c r="BI609" i="2"/>
  <c r="BH609" i="2"/>
  <c r="BG609" i="2"/>
  <c r="BF609" i="2"/>
  <c r="T609" i="2"/>
  <c r="R609" i="2"/>
  <c r="P609" i="2"/>
  <c r="BI605" i="2"/>
  <c r="BH605" i="2"/>
  <c r="BG605" i="2"/>
  <c r="BF605" i="2"/>
  <c r="T605" i="2"/>
  <c r="R605" i="2"/>
  <c r="P605" i="2"/>
  <c r="BI601" i="2"/>
  <c r="BH601" i="2"/>
  <c r="BG601" i="2"/>
  <c r="BF601" i="2"/>
  <c r="T601" i="2"/>
  <c r="R601" i="2"/>
  <c r="P601" i="2"/>
  <c r="BI597" i="2"/>
  <c r="BH597" i="2"/>
  <c r="BG597" i="2"/>
  <c r="BF597" i="2"/>
  <c r="T597" i="2"/>
  <c r="R597" i="2"/>
  <c r="P597" i="2"/>
  <c r="BI591" i="2"/>
  <c r="BH591" i="2"/>
  <c r="BG591" i="2"/>
  <c r="BF591" i="2"/>
  <c r="T591" i="2"/>
  <c r="R591" i="2"/>
  <c r="P591" i="2"/>
  <c r="BI587" i="2"/>
  <c r="BH587" i="2"/>
  <c r="BG587" i="2"/>
  <c r="BF587" i="2"/>
  <c r="T587" i="2"/>
  <c r="R587" i="2"/>
  <c r="P587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3" i="2"/>
  <c r="BH563" i="2"/>
  <c r="BG563" i="2"/>
  <c r="BF563" i="2"/>
  <c r="T563" i="2"/>
  <c r="R563" i="2"/>
  <c r="P563" i="2"/>
  <c r="BI558" i="2"/>
  <c r="BH558" i="2"/>
  <c r="BG558" i="2"/>
  <c r="BF558" i="2"/>
  <c r="T558" i="2"/>
  <c r="R558" i="2"/>
  <c r="P558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40" i="2"/>
  <c r="BH540" i="2"/>
  <c r="BG540" i="2"/>
  <c r="BF540" i="2"/>
  <c r="T540" i="2"/>
  <c r="R540" i="2"/>
  <c r="P540" i="2"/>
  <c r="BI535" i="2"/>
  <c r="BH535" i="2"/>
  <c r="BG535" i="2"/>
  <c r="BF535" i="2"/>
  <c r="T535" i="2"/>
  <c r="R535" i="2"/>
  <c r="P535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0" i="2"/>
  <c r="BH520" i="2"/>
  <c r="BG520" i="2"/>
  <c r="BF520" i="2"/>
  <c r="T520" i="2"/>
  <c r="R520" i="2"/>
  <c r="P520" i="2"/>
  <c r="BI513" i="2"/>
  <c r="BH513" i="2"/>
  <c r="BG513" i="2"/>
  <c r="BF513" i="2"/>
  <c r="T513" i="2"/>
  <c r="R513" i="2"/>
  <c r="P513" i="2"/>
  <c r="BI506" i="2"/>
  <c r="BH506" i="2"/>
  <c r="BG506" i="2"/>
  <c r="BF506" i="2"/>
  <c r="T506" i="2"/>
  <c r="R506" i="2"/>
  <c r="P506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91" i="2"/>
  <c r="BH491" i="2"/>
  <c r="BG491" i="2"/>
  <c r="BF491" i="2"/>
  <c r="T491" i="2"/>
  <c r="R491" i="2"/>
  <c r="P491" i="2"/>
  <c r="BI484" i="2"/>
  <c r="BH484" i="2"/>
  <c r="BG484" i="2"/>
  <c r="BF484" i="2"/>
  <c r="T484" i="2"/>
  <c r="R484" i="2"/>
  <c r="P484" i="2"/>
  <c r="BI477" i="2"/>
  <c r="BH477" i="2"/>
  <c r="BG477" i="2"/>
  <c r="BF477" i="2"/>
  <c r="T477" i="2"/>
  <c r="R477" i="2"/>
  <c r="P477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62" i="2"/>
  <c r="BH462" i="2"/>
  <c r="BG462" i="2"/>
  <c r="BF462" i="2"/>
  <c r="T462" i="2"/>
  <c r="R462" i="2"/>
  <c r="P462" i="2"/>
  <c r="BI454" i="2"/>
  <c r="BH454" i="2"/>
  <c r="BG454" i="2"/>
  <c r="BF454" i="2"/>
  <c r="T454" i="2"/>
  <c r="R454" i="2"/>
  <c r="P454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5" i="2"/>
  <c r="BH425" i="2"/>
  <c r="BG425" i="2"/>
  <c r="BF425" i="2"/>
  <c r="T425" i="2"/>
  <c r="R425" i="2"/>
  <c r="P425" i="2"/>
  <c r="BI420" i="2"/>
  <c r="BH420" i="2"/>
  <c r="BG420" i="2"/>
  <c r="BF420" i="2"/>
  <c r="T420" i="2"/>
  <c r="R420" i="2"/>
  <c r="P420" i="2"/>
  <c r="BI416" i="2"/>
  <c r="BH416" i="2"/>
  <c r="BG416" i="2"/>
  <c r="BF416" i="2"/>
  <c r="T416" i="2"/>
  <c r="R416" i="2"/>
  <c r="P416" i="2"/>
  <c r="BI412" i="2"/>
  <c r="BH412" i="2"/>
  <c r="BG412" i="2"/>
  <c r="BF412" i="2"/>
  <c r="T412" i="2"/>
  <c r="R412" i="2"/>
  <c r="P412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86" i="2"/>
  <c r="BH386" i="2"/>
  <c r="BG386" i="2"/>
  <c r="BF386" i="2"/>
  <c r="T386" i="2"/>
  <c r="R386" i="2"/>
  <c r="P386" i="2"/>
  <c r="BI380" i="2"/>
  <c r="BH380" i="2"/>
  <c r="BG380" i="2"/>
  <c r="BF380" i="2"/>
  <c r="T380" i="2"/>
  <c r="R380" i="2"/>
  <c r="P380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3" i="2"/>
  <c r="BH303" i="2"/>
  <c r="BG303" i="2"/>
  <c r="BF303" i="2"/>
  <c r="T303" i="2"/>
  <c r="R303" i="2"/>
  <c r="P303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1" i="2"/>
  <c r="BH231" i="2"/>
  <c r="BG231" i="2"/>
  <c r="BF231" i="2"/>
  <c r="T231" i="2"/>
  <c r="R231" i="2"/>
  <c r="P231" i="2"/>
  <c r="BI225" i="2"/>
  <c r="BH225" i="2"/>
  <c r="BG225" i="2"/>
  <c r="BF225" i="2"/>
  <c r="T225" i="2"/>
  <c r="R225" i="2"/>
  <c r="P225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3" i="2"/>
  <c r="BH193" i="2"/>
  <c r="BG193" i="2"/>
  <c r="BF193" i="2"/>
  <c r="T193" i="2"/>
  <c r="R193" i="2"/>
  <c r="P193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F127" i="2"/>
  <c r="E125" i="2"/>
  <c r="F89" i="2"/>
  <c r="E87" i="2"/>
  <c r="J24" i="2"/>
  <c r="E24" i="2"/>
  <c r="J92" i="2"/>
  <c r="J23" i="2"/>
  <c r="J21" i="2"/>
  <c r="E21" i="2"/>
  <c r="J129" i="2"/>
  <c r="J20" i="2"/>
  <c r="J18" i="2"/>
  <c r="E18" i="2"/>
  <c r="F130" i="2"/>
  <c r="J17" i="2"/>
  <c r="J15" i="2"/>
  <c r="E15" i="2"/>
  <c r="F91" i="2"/>
  <c r="J14" i="2"/>
  <c r="J12" i="2"/>
  <c r="J89" i="2" s="1"/>
  <c r="E7" i="2"/>
  <c r="E123" i="2" s="1"/>
  <c r="L90" i="1"/>
  <c r="AM90" i="1"/>
  <c r="AM89" i="1"/>
  <c r="L89" i="1"/>
  <c r="AM87" i="1"/>
  <c r="L87" i="1"/>
  <c r="L85" i="1"/>
  <c r="L84" i="1"/>
  <c r="J647" i="2"/>
  <c r="J477" i="2"/>
  <c r="J437" i="2"/>
  <c r="AS94" i="1"/>
  <c r="J656" i="2"/>
  <c r="J583" i="2"/>
  <c r="BK404" i="2"/>
  <c r="J348" i="2"/>
  <c r="J209" i="2"/>
  <c r="J145" i="2"/>
  <c r="BK643" i="2"/>
  <c r="BK526" i="2"/>
  <c r="BK412" i="2"/>
  <c r="J297" i="2"/>
  <c r="J201" i="2"/>
  <c r="BK630" i="2"/>
  <c r="J535" i="2"/>
  <c r="BK271" i="2"/>
  <c r="J683" i="2"/>
  <c r="BK554" i="2"/>
  <c r="J386" i="2"/>
  <c r="BK294" i="2"/>
  <c r="J697" i="2"/>
  <c r="J622" i="2"/>
  <c r="BK454" i="2"/>
  <c r="J416" i="2"/>
  <c r="J239" i="2"/>
  <c r="J704" i="2"/>
  <c r="J643" i="2"/>
  <c r="BK580" i="2"/>
  <c r="J520" i="2"/>
  <c r="BK374" i="2"/>
  <c r="BK239" i="2"/>
  <c r="J175" i="2"/>
  <c r="J645" i="2"/>
  <c r="BK449" i="2"/>
  <c r="J205" i="2"/>
  <c r="BK570" i="2"/>
  <c r="J498" i="2"/>
  <c r="BK341" i="2"/>
  <c r="J713" i="2"/>
  <c r="J650" i="2"/>
  <c r="J551" i="2"/>
  <c r="BK368" i="2"/>
  <c r="BK251" i="2"/>
  <c r="BK175" i="2"/>
  <c r="J686" i="2"/>
  <c r="J587" i="2"/>
  <c r="BK429" i="2"/>
  <c r="J341" i="2"/>
  <c r="J279" i="2"/>
  <c r="J693" i="2"/>
  <c r="BK616" i="2"/>
  <c r="BK285" i="2"/>
  <c r="BK155" i="2"/>
  <c r="J563" i="2"/>
  <c r="BK416" i="2"/>
  <c r="J327" i="2"/>
  <c r="J260" i="2"/>
  <c r="J670" i="2"/>
  <c r="J597" i="2"/>
  <c r="J449" i="2"/>
  <c r="BK386" i="2"/>
  <c r="J294" i="2"/>
  <c r="BK707" i="2"/>
  <c r="BK645" i="2"/>
  <c r="J626" i="2"/>
  <c r="J554" i="2"/>
  <c r="J466" i="2"/>
  <c r="J291" i="2"/>
  <c r="J213" i="2"/>
  <c r="BK647" i="2"/>
  <c r="J574" i="2"/>
  <c r="J445" i="2"/>
  <c r="J358" i="2"/>
  <c r="J612" i="2"/>
  <c r="J371" i="2"/>
  <c r="BK279" i="2"/>
  <c r="BK683" i="2"/>
  <c r="BK609" i="2"/>
  <c r="BK574" i="2"/>
  <c r="BK380" i="2"/>
  <c r="BK231" i="2"/>
  <c r="BK193" i="2"/>
  <c r="J616" i="2"/>
  <c r="BK506" i="2"/>
  <c r="BK352" i="2"/>
  <c r="J179" i="2"/>
  <c r="BK622" i="2"/>
  <c r="BK529" i="2"/>
  <c r="J275" i="2"/>
  <c r="BK513" i="2"/>
  <c r="J368" i="2"/>
  <c r="BK282" i="2"/>
  <c r="BK145" i="2"/>
  <c r="BK652" i="2"/>
  <c r="J580" i="2"/>
  <c r="J429" i="2"/>
  <c r="BK330" i="2"/>
  <c r="BK717" i="2"/>
  <c r="BK670" i="2"/>
  <c r="J567" i="2"/>
  <c r="BK392" i="2"/>
  <c r="J303" i="2"/>
  <c r="BK209" i="2"/>
  <c r="J679" i="2"/>
  <c r="BK551" i="2"/>
  <c r="J420" i="2"/>
  <c r="J159" i="2"/>
  <c r="BK686" i="2"/>
  <c r="J526" i="2"/>
  <c r="BK323" i="2"/>
  <c r="J244" i="2"/>
  <c r="J707" i="2"/>
  <c r="J652" i="2"/>
  <c r="BK420" i="2"/>
  <c r="J317" i="2"/>
  <c r="J167" i="2"/>
  <c r="BK701" i="2"/>
  <c r="BK601" i="2"/>
  <c r="BK407" i="2"/>
  <c r="J337" i="2"/>
  <c r="BK260" i="2"/>
  <c r="BK690" i="2"/>
  <c r="BK498" i="2"/>
  <c r="J256" i="2"/>
  <c r="J661" i="2"/>
  <c r="BK425" i="2"/>
  <c r="J330" i="2"/>
  <c r="J155" i="2"/>
  <c r="BK667" i="2"/>
  <c r="J630" i="2"/>
  <c r="J502" i="2"/>
  <c r="BK445" i="2"/>
  <c r="J396" i="2"/>
  <c r="J323" i="2"/>
  <c r="J163" i="2"/>
  <c r="BK650" i="2"/>
  <c r="J635" i="2"/>
  <c r="J506" i="2"/>
  <c r="J355" i="2"/>
  <c r="J577" i="2"/>
  <c r="BK317" i="2"/>
  <c r="J717" i="2"/>
  <c r="J675" i="2"/>
  <c r="BK563" i="2"/>
  <c r="J392" i="2"/>
  <c r="J334" i="2"/>
  <c r="BK201" i="2"/>
  <c r="BK149" i="2"/>
  <c r="BK612" i="2"/>
  <c r="BK484" i="2"/>
  <c r="J365" i="2"/>
  <c r="J285" i="2"/>
  <c r="BK185" i="2"/>
  <c r="J673" i="2"/>
  <c r="BK558" i="2"/>
  <c r="BK437" i="2"/>
  <c r="J231" i="2"/>
  <c r="BK548" i="2"/>
  <c r="J407" i="2"/>
  <c r="J312" i="2"/>
  <c r="BK244" i="2"/>
  <c r="BK635" i="2"/>
  <c r="BK491" i="2"/>
  <c r="J425" i="2"/>
  <c r="J374" i="2"/>
  <c r="J710" i="2"/>
  <c r="BK664" i="2"/>
  <c r="J605" i="2"/>
  <c r="BK502" i="2"/>
  <c r="BK256" i="2"/>
  <c r="BK139" i="2"/>
  <c r="J601" i="2"/>
  <c r="BK540" i="2"/>
  <c r="J412" i="2"/>
  <c r="J282" i="2"/>
  <c r="J544" i="2"/>
  <c r="BK433" i="2"/>
  <c r="J139" i="2"/>
  <c r="BK704" i="2"/>
  <c r="BK626" i="2"/>
  <c r="BK462" i="2"/>
  <c r="BK355" i="2"/>
  <c r="BK213" i="2"/>
  <c r="BK163" i="2"/>
  <c r="BK679" i="2"/>
  <c r="BK520" i="2"/>
  <c r="BK371" i="2"/>
  <c r="J352" i="2"/>
  <c r="J149" i="2"/>
  <c r="J609" i="2"/>
  <c r="BK441" i="2"/>
  <c r="BK337" i="2"/>
  <c r="BK713" i="2"/>
  <c r="BK659" i="2"/>
  <c r="J591" i="2"/>
  <c r="BK535" i="2"/>
  <c r="BK396" i="2"/>
  <c r="J344" i="2"/>
  <c r="BK167" i="2"/>
  <c r="BK661" i="2"/>
  <c r="BK577" i="2"/>
  <c r="BK477" i="2"/>
  <c r="J404" i="2"/>
  <c r="J185" i="2"/>
  <c r="J540" i="2"/>
  <c r="J441" i="2"/>
  <c r="BK291" i="2"/>
  <c r="BK710" i="2"/>
  <c r="BK637" i="2"/>
  <c r="J470" i="2"/>
  <c r="J362" i="2"/>
  <c r="BK205" i="2"/>
  <c r="BK136" i="2"/>
  <c r="J664" i="2"/>
  <c r="BK466" i="2"/>
  <c r="BK348" i="2"/>
  <c r="BK171" i="2"/>
  <c r="BK591" i="2"/>
  <c r="J380" i="2"/>
  <c r="J136" i="2"/>
  <c r="J570" i="2"/>
  <c r="J484" i="2"/>
  <c r="BK309" i="2"/>
  <c r="J171" i="2"/>
  <c r="BK656" i="2"/>
  <c r="J548" i="2"/>
  <c r="J433" i="2"/>
  <c r="BK365" i="2"/>
  <c r="BK225" i="2"/>
  <c r="J701" i="2"/>
  <c r="BK583" i="2"/>
  <c r="J400" i="2"/>
  <c r="J271" i="2"/>
  <c r="J193" i="2"/>
  <c r="J667" i="2"/>
  <c r="J529" i="2"/>
  <c r="BK334" i="2"/>
  <c r="BK673" i="2"/>
  <c r="BK470" i="2"/>
  <c r="BK327" i="2"/>
  <c r="BK275" i="2"/>
  <c r="BK693" i="2"/>
  <c r="BK597" i="2"/>
  <c r="BK400" i="2"/>
  <c r="BK297" i="2"/>
  <c r="BK179" i="2"/>
  <c r="BK697" i="2"/>
  <c r="BK544" i="2"/>
  <c r="J462" i="2"/>
  <c r="BK362" i="2"/>
  <c r="J309" i="2"/>
  <c r="J251" i="2"/>
  <c r="BK675" i="2"/>
  <c r="BK567" i="2"/>
  <c r="BK312" i="2"/>
  <c r="BK605" i="2"/>
  <c r="J491" i="2"/>
  <c r="BK303" i="2"/>
  <c r="J690" i="2"/>
  <c r="J637" i="2"/>
  <c r="J558" i="2"/>
  <c r="J454" i="2"/>
  <c r="BK358" i="2"/>
  <c r="J225" i="2"/>
  <c r="BK159" i="2"/>
  <c r="J659" i="2"/>
  <c r="BK587" i="2"/>
  <c r="J513" i="2"/>
  <c r="BK344" i="2"/>
  <c r="BK135" i="2" l="1"/>
  <c r="J135" i="2" s="1"/>
  <c r="J98" i="2" s="1"/>
  <c r="T379" i="2"/>
  <c r="T453" i="2"/>
  <c r="R539" i="2"/>
  <c r="P634" i="2"/>
  <c r="R135" i="2"/>
  <c r="R424" i="2"/>
  <c r="R562" i="2"/>
  <c r="P649" i="2"/>
  <c r="R379" i="2"/>
  <c r="P453" i="2"/>
  <c r="P539" i="2"/>
  <c r="T634" i="2"/>
  <c r="R649" i="2"/>
  <c r="R682" i="2"/>
  <c r="P135" i="2"/>
  <c r="BK424" i="2"/>
  <c r="J424" i="2"/>
  <c r="J100" i="2"/>
  <c r="T562" i="2"/>
  <c r="BK655" i="2"/>
  <c r="J655" i="2"/>
  <c r="J107" i="2" s="1"/>
  <c r="T682" i="2"/>
  <c r="P700" i="2"/>
  <c r="P379" i="2"/>
  <c r="R453" i="2"/>
  <c r="T539" i="2"/>
  <c r="BK649" i="2"/>
  <c r="J649" i="2"/>
  <c r="J105" i="2" s="1"/>
  <c r="T649" i="2"/>
  <c r="BK689" i="2"/>
  <c r="J689" i="2"/>
  <c r="J110" i="2"/>
  <c r="T689" i="2"/>
  <c r="T700" i="2"/>
  <c r="BK379" i="2"/>
  <c r="J379" i="2" s="1"/>
  <c r="J99" i="2" s="1"/>
  <c r="T424" i="2"/>
  <c r="P562" i="2"/>
  <c r="P655" i="2"/>
  <c r="R689" i="2"/>
  <c r="BK453" i="2"/>
  <c r="J453" i="2"/>
  <c r="J101" i="2" s="1"/>
  <c r="BK539" i="2"/>
  <c r="J539" i="2" s="1"/>
  <c r="J102" i="2" s="1"/>
  <c r="BK634" i="2"/>
  <c r="J634" i="2" s="1"/>
  <c r="J104" i="2" s="1"/>
  <c r="T655" i="2"/>
  <c r="T654" i="2" s="1"/>
  <c r="BK682" i="2"/>
  <c r="J682" i="2" s="1"/>
  <c r="J109" i="2" s="1"/>
  <c r="T135" i="2"/>
  <c r="T134" i="2" s="1"/>
  <c r="P424" i="2"/>
  <c r="BK562" i="2"/>
  <c r="J562" i="2"/>
  <c r="J103" i="2" s="1"/>
  <c r="R634" i="2"/>
  <c r="R655" i="2"/>
  <c r="P682" i="2"/>
  <c r="P689" i="2"/>
  <c r="BK700" i="2"/>
  <c r="J700" i="2" s="1"/>
  <c r="J112" i="2" s="1"/>
  <c r="R700" i="2"/>
  <c r="BK678" i="2"/>
  <c r="J678" i="2"/>
  <c r="J108" i="2" s="1"/>
  <c r="BK696" i="2"/>
  <c r="J696" i="2"/>
  <c r="J111" i="2" s="1"/>
  <c r="BK716" i="2"/>
  <c r="J716" i="2" s="1"/>
  <c r="J113" i="2" s="1"/>
  <c r="E85" i="2"/>
  <c r="F92" i="2"/>
  <c r="J127" i="2"/>
  <c r="BE179" i="2"/>
  <c r="BE209" i="2"/>
  <c r="BE239" i="2"/>
  <c r="BE279" i="2"/>
  <c r="BE317" i="2"/>
  <c r="BE362" i="2"/>
  <c r="BE365" i="2"/>
  <c r="BE400" i="2"/>
  <c r="BE425" i="2"/>
  <c r="BE429" i="2"/>
  <c r="BE437" i="2"/>
  <c r="BE462" i="2"/>
  <c r="BE520" i="2"/>
  <c r="BE544" i="2"/>
  <c r="BE563" i="2"/>
  <c r="BE567" i="2"/>
  <c r="BE591" i="2"/>
  <c r="BE626" i="2"/>
  <c r="F129" i="2"/>
  <c r="BE201" i="2"/>
  <c r="BE312" i="2"/>
  <c r="BE330" i="2"/>
  <c r="BE337" i="2"/>
  <c r="BE348" i="2"/>
  <c r="BE380" i="2"/>
  <c r="BE386" i="2"/>
  <c r="BE412" i="2"/>
  <c r="BE416" i="2"/>
  <c r="BE420" i="2"/>
  <c r="BE704" i="2"/>
  <c r="BE710" i="2"/>
  <c r="J130" i="2"/>
  <c r="BE139" i="2"/>
  <c r="BE244" i="2"/>
  <c r="BE303" i="2"/>
  <c r="BE323" i="2"/>
  <c r="BE368" i="2"/>
  <c r="BE407" i="2"/>
  <c r="BE540" i="2"/>
  <c r="BE583" i="2"/>
  <c r="BE587" i="2"/>
  <c r="BE650" i="2"/>
  <c r="BE683" i="2"/>
  <c r="BE690" i="2"/>
  <c r="BE693" i="2"/>
  <c r="BE136" i="2"/>
  <c r="BE225" i="2"/>
  <c r="BE231" i="2"/>
  <c r="BE251" i="2"/>
  <c r="BE285" i="2"/>
  <c r="BE341" i="2"/>
  <c r="BE344" i="2"/>
  <c r="BE392" i="2"/>
  <c r="BE396" i="2"/>
  <c r="BE404" i="2"/>
  <c r="BE466" i="2"/>
  <c r="BE470" i="2"/>
  <c r="BE535" i="2"/>
  <c r="BE609" i="2"/>
  <c r="BE616" i="2"/>
  <c r="BE630" i="2"/>
  <c r="BE637" i="2"/>
  <c r="BE645" i="2"/>
  <c r="BE647" i="2"/>
  <c r="BE656" i="2"/>
  <c r="BE664" i="2"/>
  <c r="BE667" i="2"/>
  <c r="BE673" i="2"/>
  <c r="BE145" i="2"/>
  <c r="BE149" i="2"/>
  <c r="BE159" i="2"/>
  <c r="BE167" i="2"/>
  <c r="BE171" i="2"/>
  <c r="BE175" i="2"/>
  <c r="BE185" i="2"/>
  <c r="BE282" i="2"/>
  <c r="BE297" i="2"/>
  <c r="BE309" i="2"/>
  <c r="BE352" i="2"/>
  <c r="BE441" i="2"/>
  <c r="BE491" i="2"/>
  <c r="BE506" i="2"/>
  <c r="BE580" i="2"/>
  <c r="BE597" i="2"/>
  <c r="BE612" i="2"/>
  <c r="BE652" i="2"/>
  <c r="BE686" i="2"/>
  <c r="J91" i="2"/>
  <c r="BE155" i="2"/>
  <c r="BE271" i="2"/>
  <c r="BE275" i="2"/>
  <c r="BE291" i="2"/>
  <c r="BE355" i="2"/>
  <c r="BE445" i="2"/>
  <c r="BE529" i="2"/>
  <c r="BE570" i="2"/>
  <c r="BE574" i="2"/>
  <c r="BE605" i="2"/>
  <c r="BE260" i="2"/>
  <c r="BE327" i="2"/>
  <c r="BE371" i="2"/>
  <c r="BE433" i="2"/>
  <c r="BE454" i="2"/>
  <c r="BE498" i="2"/>
  <c r="BE502" i="2"/>
  <c r="BE526" i="2"/>
  <c r="BE548" i="2"/>
  <c r="BE577" i="2"/>
  <c r="BE670" i="2"/>
  <c r="BE697" i="2"/>
  <c r="BE701" i="2"/>
  <c r="BE707" i="2"/>
  <c r="BE713" i="2"/>
  <c r="BE717" i="2"/>
  <c r="BE163" i="2"/>
  <c r="BE193" i="2"/>
  <c r="BE205" i="2"/>
  <c r="BE213" i="2"/>
  <c r="BE256" i="2"/>
  <c r="BE294" i="2"/>
  <c r="BE334" i="2"/>
  <c r="BE358" i="2"/>
  <c r="BE374" i="2"/>
  <c r="BE449" i="2"/>
  <c r="BE477" i="2"/>
  <c r="BE484" i="2"/>
  <c r="BE513" i="2"/>
  <c r="BE551" i="2"/>
  <c r="BE554" i="2"/>
  <c r="BE558" i="2"/>
  <c r="BE601" i="2"/>
  <c r="BE622" i="2"/>
  <c r="BE635" i="2"/>
  <c r="BE643" i="2"/>
  <c r="BE659" i="2"/>
  <c r="BE661" i="2"/>
  <c r="BE675" i="2"/>
  <c r="BE679" i="2"/>
  <c r="F37" i="2"/>
  <c r="BD95" i="1" s="1"/>
  <c r="BD94" i="1" s="1"/>
  <c r="W33" i="1" s="1"/>
  <c r="F34" i="2"/>
  <c r="BA95" i="1" s="1"/>
  <c r="BA94" i="1" s="1"/>
  <c r="AW94" i="1" s="1"/>
  <c r="AK30" i="1" s="1"/>
  <c r="J34" i="2"/>
  <c r="AW95" i="1" s="1"/>
  <c r="F36" i="2"/>
  <c r="BC95" i="1" s="1"/>
  <c r="BC94" i="1" s="1"/>
  <c r="W32" i="1" s="1"/>
  <c r="F35" i="2"/>
  <c r="BB95" i="1"/>
  <c r="BB94" i="1"/>
  <c r="AX94" i="1" s="1"/>
  <c r="T133" i="2" l="1"/>
  <c r="P134" i="2"/>
  <c r="P654" i="2"/>
  <c r="R134" i="2"/>
  <c r="R133" i="2" s="1"/>
  <c r="R654" i="2"/>
  <c r="BK654" i="2"/>
  <c r="BK133" i="2" s="1"/>
  <c r="J133" i="2" s="1"/>
  <c r="J96" i="2" s="1"/>
  <c r="BK134" i="2"/>
  <c r="AY94" i="1"/>
  <c r="W31" i="1"/>
  <c r="W30" i="1"/>
  <c r="J33" i="2"/>
  <c r="AV95" i="1" s="1"/>
  <c r="AT95" i="1" s="1"/>
  <c r="F33" i="2"/>
  <c r="AZ95" i="1" s="1"/>
  <c r="AZ94" i="1" s="1"/>
  <c r="AV94" i="1" s="1"/>
  <c r="AK29" i="1" s="1"/>
  <c r="J654" i="2" l="1"/>
  <c r="J106" i="2" s="1"/>
  <c r="P133" i="2"/>
  <c r="AU95" i="1"/>
  <c r="AU94" i="1" s="1"/>
  <c r="J134" i="2"/>
  <c r="J97" i="2"/>
  <c r="J30" i="2"/>
  <c r="AG95" i="1" s="1"/>
  <c r="AG94" i="1" s="1"/>
  <c r="W29" i="1"/>
  <c r="AT94" i="1"/>
  <c r="AK26" i="1" l="1"/>
  <c r="AN94" i="1"/>
  <c r="J39" i="2"/>
  <c r="AN95" i="1"/>
  <c r="AK35" i="1"/>
</calcChain>
</file>

<file path=xl/sharedStrings.xml><?xml version="1.0" encoding="utf-8"?>
<sst xmlns="http://schemas.openxmlformats.org/spreadsheetml/2006/main" count="5143" uniqueCount="1046">
  <si>
    <t>Export Komplet</t>
  </si>
  <si>
    <t/>
  </si>
  <si>
    <t>2.0</t>
  </si>
  <si>
    <t>ZAMOK</t>
  </si>
  <si>
    <t>False</t>
  </si>
  <si>
    <t>{c744748e-1816-440d-bfa9-5aec718b9132}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</si>
  <si>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</si>
  <si>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</si>
  <si>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</si>
  <si>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</si>
  <si>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</si>
  <si>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</si>
  <si>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</si>
  <si>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</si>
  <si>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2023-009-4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</si>
  <si>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</si>
  <si>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</si>
  <si>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VC15 v k.ú. Borovnice u Českých Budějovic</t>
  </si>
  <si>
    <t>KSO:</t>
  </si>
  <si>
    <t>CC-CZ:</t>
  </si>
  <si>
    <t>Místo:</t>
  </si>
  <si>
    <t xml:space="preserve"> </t>
  </si>
  <si>
    <t>Datum:</t>
  </si>
  <si>
    <t>17. 9. 2024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</si>
  <si>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</si>
  <si>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</si>
  <si>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</si>
  <si>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</si>
  <si>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</si>
  <si>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</si>
  <si>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</si>
  <si>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</si>
  <si>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</si>
  <si>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</si>
  <si>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</si>
  <si>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</si>
  <si>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</si>
  <si>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</si>
  <si>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</si>
  <si>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</si>
  <si>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</si>
  <si>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</si>
  <si>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</si>
  <si>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</si>
  <si>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</si>
  <si>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</si>
  <si>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</si>
  <si>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</si>
  <si>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</si>
  <si>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</si>
  <si>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</si>
  <si>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</si>
  <si>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</si>
  <si>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</si>
  <si>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</si>
  <si>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</si>
  <si>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</si>
  <si>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</si>
  <si>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</si>
  <si>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</si>
  <si>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</si>
  <si>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</si>
  <si>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</si>
  <si>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</si>
  <si>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</si>
  <si>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</si>
  <si>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</si>
  <si>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</si>
  <si>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</si>
  <si>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</si>
  <si>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</si>
  <si>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</si>
  <si>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</si>
  <si>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</si>
  <si>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</si>
  <si>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</si>
  <si>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</si>
  <si>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</si>
  <si>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</si>
  <si>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Polní cesta VC15</t>
  </si>
  <si>
    <t>STA</t>
  </si>
  <si>
    <t>1</t>
  </si>
  <si>
    <t>{3fe11c97-2a19-43ab-8dd6-3f63dcf247a2}</t>
  </si>
  <si>
    <t>2</t>
  </si>
  <si>
    <t>KRYCÍ LIST SOUPISU PRACÍ</t>
  </si>
  <si>
    <t>Objekt:</t>
  </si>
  <si>
    <t>101 - Polní cesta VC15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</si>
  <si>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</si>
  <si>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</si>
  <si>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</si>
  <si>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</si>
  <si>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</si>
  <si>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</si>
  <si>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</si>
  <si>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</si>
  <si>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</si>
  <si>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</si>
  <si>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</si>
  <si>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</si>
  <si>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</si>
  <si>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</si>
  <si>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</si>
  <si>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</si>
  <si>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</si>
  <si>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</si>
  <si>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</si>
  <si>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</si>
  <si>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</si>
  <si>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</si>
  <si>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</si>
  <si>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</si>
  <si>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</si>
  <si>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</si>
  <si>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</si>
  <si>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</si>
  <si>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</si>
  <si>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</si>
  <si>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</si>
  <si>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</si>
  <si>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</si>
  <si>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</si>
  <si>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</si>
  <si>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</si>
  <si>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</si>
  <si>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</si>
  <si>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</si>
  <si>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</si>
  <si>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</si>
  <si>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z celkové plochy přes 500 m2 strojně</t>
  </si>
  <si>
    <t>m2</t>
  </si>
  <si>
    <t>CS ÚRS 2024 02</t>
  </si>
  <si>
    <t>4</t>
  </si>
  <si>
    <t>-1729583877</t>
  </si>
  <si>
    <t>PP</t>
  </si>
  <si>
    <t>Odstranění travin a rákosu strojně travin, při celkové ploše přes 500 m2</t>
  </si>
  <si>
    <t>VV</t>
  </si>
  <si>
    <t>"pruhy podél stavby, průměrná šířka 1,5 m" 2*698,0*1,5</t>
  </si>
  <si>
    <t>111301111</t>
  </si>
  <si>
    <t>Sejmutí drnu tl do 100 mm s přemístěním do 50 m nebo naložením na dopravní prostředek</t>
  </si>
  <si>
    <t>1210337541</t>
  </si>
  <si>
    <t>Sejmutí drnu tl. do 100 mm, v jakékoliv ploše</t>
  </si>
  <si>
    <t>P</t>
  </si>
  <si>
    <t>Poznámka k položce:_x000D_
Poznámka k položce:_x000D_
POZOR, tloušťka 200 mm!_x000D_
nevhodná zemina - odvoz na skládku zajištěnou zhotovitelem_x000D_
- včetně naložení a složení_x000D_
- sejmutí drnu ze stávajících krajnic, příkopů či svahů_x000D_
 u stávajících sjezdů na ZÚ a KÚ</t>
  </si>
  <si>
    <t>"tloušťka 200 mm, na ZÚ, zplanimetrováno" 20,0+18,0</t>
  </si>
  <si>
    <t>"tloušťka 200 mm, na KÚ, zplanimetrováno" 28,0+26,0</t>
  </si>
  <si>
    <t>Součet</t>
  </si>
  <si>
    <t>3</t>
  </si>
  <si>
    <t>112101102</t>
  </si>
  <si>
    <t>Odstranění stromů listnatých průměru kmene přes 300 do 500 mm</t>
  </si>
  <si>
    <t>kus</t>
  </si>
  <si>
    <t>-1856016116</t>
  </si>
  <si>
    <t>Odstranění stromů s odřezáním kmene a s odvětvením listnatých, průměru kmene přes 300 do 500 mm</t>
  </si>
  <si>
    <t xml:space="preserve">Poznámka k položce:_x000D_
Poznámka k položce:_x000D_
- odvoz na mezideponii (mezideponie není součástí_x000D_
stavby - zajišťuje zhotovitel) k dalšímu zpracování, _x000D_
větve se zlikvidují štěpkováním (konečné využití_x000D_
štěpků zajistí zhotovitel), kmeny se předají majiteli_x000D_
- cena je včetně veškeré dopravy, štěpkování i_x000D_
manipulace s dřevní hmotou_x000D_
</t>
  </si>
  <si>
    <t>"dle přílohy č. F-5., jabloně" 7</t>
  </si>
  <si>
    <t>112251102</t>
  </si>
  <si>
    <t>Odstranění pařezů průměru přes 300 do 500 mm</t>
  </si>
  <si>
    <t>-827759212</t>
  </si>
  <si>
    <t>Odstranění pařezů strojně s jejich vykopáním nebo vytrháním průměru přes 300 do 500 mm</t>
  </si>
  <si>
    <t>Poznámka k položce:_x000D_
Poznámka k položce:_x000D_
- odvoz na mezideponii (mezideponie není součástí_x000D_
stavby - zajišťuje zhotovitel) k dalšímu zpracování,_x000D_
pařezy se zlikvidují štěpkováním nebo frézováním _x000D_
(konečné využití štěpků zajistí zhotovitel),_x000D_
- cena je včetně případné likvidace kořenů_x000D_
- cena je včetně štěpkování pařezů či kořenů_x000D_
- cena je včetně veškeré dopravy, štěpkování i_x000D_
manipulace s dřevní hmotou</t>
  </si>
  <si>
    <t>"dle položky č. 112101102" 7</t>
  </si>
  <si>
    <t>"odstranění současných samostatných pařezů, odhadem" 1</t>
  </si>
  <si>
    <t>5</t>
  </si>
  <si>
    <t>113107323</t>
  </si>
  <si>
    <t>Odstranění podkladu z kameniva drceného tl přes 200 do 300 mm strojně pl do 50 m2</t>
  </si>
  <si>
    <t>294640082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</si>
  <si>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</si>
  <si>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Poznámka k položce:_x000D_
Poznámka k položce:_x000D_
- odstranění stávajících podkladních vrstev_x000D_
  ve sjezdech na ZÚ a KÚ v tl. odhadem 300 mm_x000D_
- z toho odhadem 50% bude k použití ve stavbě = odvoz na _x000D_
  mezideponii (mezideponie není součástí stavby - zajišťuje zhotovitel)_x000D_
- včetně naložení a složení_x000D_
- zbývajících odhadem 50% nevhodná zemina =  odvoz na _x000D_
  skládku zajištěnou zhotovitelem_x000D_
- včetně naložení a složení</t>
  </si>
  <si>
    <t>"stávající sjezdy na ZÚ a KÚ" 14,0+46,0</t>
  </si>
  <si>
    <t>6</t>
  </si>
  <si>
    <t>113107343</t>
  </si>
  <si>
    <t>Odstranění podkladu živičného tl přes 100 do 150 mm strojně pl do 50 m2</t>
  </si>
  <si>
    <t>-613567103</t>
  </si>
  <si>
    <t>Odstranění podkladů nebo krytů strojně plochy jednotlivě do 50 m2 s přemístěním hmot na skládku na vzdálenost do 3 m nebo s naložením na dopravní prostředek živičných, o tl. vrstvy přes 100 do 150 mm</t>
  </si>
  <si>
    <t>Poznámka k položce:_x000D_
Poznámka k položce:_x000D_
- odhadem max. 15 cm stávající  vozovky sjezdů_x000D_
  na ZÚ a KÚ z asfaltu, příp. z penetračního makadamu_x000D_
- odvoz na mezideponii k použití ve stavbě_x000D_
  (mezideponie není součástí stavby - zajišťuje zhotovitel)_x000D_
- včetně naložení a složení</t>
  </si>
  <si>
    <t>"povrch stávajících sjezdů na ZÚ a KÚ" 14,0+46,0</t>
  </si>
  <si>
    <t>7</t>
  </si>
  <si>
    <t>113108442</t>
  </si>
  <si>
    <t>Rozrytí krytu z kameniva bez zhutnění s živičným pojivem</t>
  </si>
  <si>
    <t>32473954</t>
  </si>
  <si>
    <t>Rozrytí vrstvy krytu nebo podkladu z kameniva bez zhutnění, bez vyrovnání rozrytého materiálu, pro jakékoliv tloušťky se živičným pojivem</t>
  </si>
  <si>
    <t>Poznámka k položce:_x000D_
Poznámka k položce: _x000D_
- úprava odstraněného asfaltového krytu_x000D_
  na použitelnou frakci_x000D_
- způsob provedení si určí zhotovitel</t>
  </si>
  <si>
    <t>"dle položky č. 113107343" 14,0+46,0</t>
  </si>
  <si>
    <t>8</t>
  </si>
  <si>
    <t>115101201</t>
  </si>
  <si>
    <t>Čerpání vody na dopravní výšku do 10 m průměrný přítok do 500 l/min</t>
  </si>
  <si>
    <t>hod</t>
  </si>
  <si>
    <t>-2044371872</t>
  </si>
  <si>
    <t>Čerpání vody na dopravní výšku do 10 m s uvažovaným průměrným přítokem do 500 l/min</t>
  </si>
  <si>
    <t>Poznámka k položce:_x000D_
Poznámka k položce:_x000D_
čerpání vody při rekonstrukci propustku na KÚ_x000D_
- včetně pohotovosti čerpací soupravy</t>
  </si>
  <si>
    <t>"odhadem" 50</t>
  </si>
  <si>
    <t>9</t>
  </si>
  <si>
    <t>121151114</t>
  </si>
  <si>
    <t>Sejmutí ornice plochy do 500 m2 tl vrstvy přes 200 do 250 mm strojně</t>
  </si>
  <si>
    <t>1009222944</t>
  </si>
  <si>
    <t>Sejmutí ornice strojně při souvislé ploše přes 100 do 500 m2, tl. vrstvy přes 200 do 250 mm</t>
  </si>
  <si>
    <t>Poznámka k položce:_x000D_
Odvoz na mezideponii (mezideponie není součástí_x000D_
stavby - zajišťuje zhotovitel)</t>
  </si>
  <si>
    <t>"dle SVK, km 0,600-KÚ, prům. tl. 0,20 m" 72,1/0,20</t>
  </si>
  <si>
    <t>10</t>
  </si>
  <si>
    <t>121151126</t>
  </si>
  <si>
    <t>Sejmutí ornice plochy přes 500 m2 tl vrstvy přes 300 do 400 mm strojně</t>
  </si>
  <si>
    <t>-378670093</t>
  </si>
  <si>
    <t>Sejmutí ornice strojně při souvislé ploše přes 500 m2, tl. vrstvy přes 300 do 400 mm</t>
  </si>
  <si>
    <t>"dle SVK, km 0,300-0,600, prům. tloušťka 0,30 m" 408,0/0,3</t>
  </si>
  <si>
    <t>11</t>
  </si>
  <si>
    <t>121151127</t>
  </si>
  <si>
    <t>Sejmutí ornice plochy přes 500 m2 tl vrstvy přes 400 do 500 mm strojně</t>
  </si>
  <si>
    <t>-524698</t>
  </si>
  <si>
    <t>Sejmutí ornice strojně při souvislé ploše přes 500 m2, tl. vrstvy přes 400 do 500 mm</t>
  </si>
  <si>
    <t>"dle SVK, km 0,000-0,300, prům. tloušťka 0,40 m" 516,0/0,4</t>
  </si>
  <si>
    <t>"napojení cesty DC1 km 0,032 L" 32,0/0,4</t>
  </si>
  <si>
    <t>122252206</t>
  </si>
  <si>
    <t>Odkopávky a prokopávky nezapažené pro silnice a dálnice v hornině třídy těžitelnosti I objem do 5000 m3 strojně</t>
  </si>
  <si>
    <t>m3</t>
  </si>
  <si>
    <t>1516774993</t>
  </si>
  <si>
    <t>Odkopávky a prokopávky nezapažené pro silnice a dálnice strojně v hornině třídy těžitelnosti I přes 1 000 do 5 000 m3</t>
  </si>
  <si>
    <t>Poznámka k položce:_x000D_
Poznámka k položce:_x000D_
- odhadem 90% odkopávek = tř. I_x000D_
- nevhodná nebo přebytečná zemina - odvoz _x000D_
  na skládku zajištěnou zhotovitelem_x000D_
- zemina do násypů - odvoz na mezideponii_x000D_
  (mezideponie není součástí stavby - zajišťuje zhotovitel)_x000D_
- včetně naložení a složení</t>
  </si>
  <si>
    <t>"dle SVK, z toho odhadem 90%" 343,8*0,9</t>
  </si>
  <si>
    <t>"výkop pro výměnu AZ pod polní cestou, zplanimetrováno" 3744,0*0,50*0,9</t>
  </si>
  <si>
    <t>"výkop pro napojení cesty DC1 km 0,032 L" 15,6*0,9</t>
  </si>
  <si>
    <t>"výkop pro konstr. a výměnu AZ sjezdů" (25+24+18+29+21+25)*0,80*0,9</t>
  </si>
  <si>
    <t>13</t>
  </si>
  <si>
    <t>122452205</t>
  </si>
  <si>
    <t>Odkopávky a prokopávky nezapažené pro silnice a dálnice v hornině třídy těžitelnosti II objem do 1000 m3 strojně</t>
  </si>
  <si>
    <t>10725762</t>
  </si>
  <si>
    <t>Odkopávky a prokopávky nezapažené pro silnice a dálnice strojně v hornině třídy těžitelnosti II přes 500 do 1 000 m3</t>
  </si>
  <si>
    <t>Poznámka k položce:_x000D_
Poznámka k položce:_x000D_
- odhadem 10% odkopávek = tř. II_x000D_
- odvoz na mezideponii k použití do násypů či zásypů_x000D_
- mezideponie není součástí stavby (zajišťuje zhotovitel)_x000D_
- položka je včetně naložení a složení</t>
  </si>
  <si>
    <t>"dle SVK, z toho tř. II odhadem 10%" 343,8*0,1</t>
  </si>
  <si>
    <t>"výkop pro výměnu AZ pod cestou, zplanim., tř. II 10%" 3744,0*0,50*0,1</t>
  </si>
  <si>
    <t>"výkop cestu DC1 km 0,032 L" 15,6*0,1</t>
  </si>
  <si>
    <t>"výkop pro konstr. a výměnu AZ sjezdů" (25+24+18+29+21+25)*0,80*0,1</t>
  </si>
  <si>
    <t>14</t>
  </si>
  <si>
    <t>129001101</t>
  </si>
  <si>
    <t>Příplatek za ztížení odkopávky nebo prokopávky v blízkosti inženýrských sítí</t>
  </si>
  <si>
    <t>657650265</t>
  </si>
  <si>
    <t>Příplatek k cenám vykopávek za ztížení vykopávky v blízkosti podzemního vedení nebo výbušnin v horninách jakékoliv třídy</t>
  </si>
  <si>
    <t>Poznámka k položce:_x000D_
Poznámka k položce:_x000D_
- včetně případného ručního výkopu</t>
  </si>
  <si>
    <t>"v místě vodovodů, odhadem" (12,0+45,0)*3,0*1,0</t>
  </si>
  <si>
    <t>15</t>
  </si>
  <si>
    <t>131251103</t>
  </si>
  <si>
    <t>Hloubení jam nezapažených v hornině třídy těžitelnosti I skupiny 3 objem do 100 m3 strojně</t>
  </si>
  <si>
    <t>-1696253250</t>
  </si>
  <si>
    <t>Hloubení nezapažených jam a zářezů strojně s urovnáním dna do předepsaného profilu a spádu v hornině třídy těžitelnosti I skupiny 3 přes 50 do 100 m3</t>
  </si>
  <si>
    <t>Poznámka k položce:_x000D_
Poznámka k položce:_x000D_
- odvoz na mezideponii_x000D_
  (mezideponie není součástí stavby - zajišťuje zhotovitel)_x000D_
- přebytečná zemina - odvoz na skládku zajištěnou zhotovitelem_x000D_
- položka je včetně naložení a složení</t>
  </si>
  <si>
    <t>"výkop pro vsakovací galerie a jámy, dle pol.č. 211531111" 82,0</t>
  </si>
  <si>
    <t>16</t>
  </si>
  <si>
    <t>132251101</t>
  </si>
  <si>
    <t>Hloubení rýh nezapažených š do 800 mm v hornině třídy těžitelnosti I skupiny 3 objem do 20 m3 strojně</t>
  </si>
  <si>
    <t>317194231</t>
  </si>
  <si>
    <t>Hloubení nezapažených rýh šířky do 800 mm strojně s urovnáním dna do předepsaného profilu a spádu v hornině třídy těžitelnosti I skupiny 3 do 20 m3</t>
  </si>
  <si>
    <t>"výkop pro prahy dlažby z LK, dle pol. č. 452318510" 1,275</t>
  </si>
  <si>
    <t>17</t>
  </si>
  <si>
    <t>162451106</t>
  </si>
  <si>
    <t>Vodorovné přemístění přes 1 500 do 2000 m výkopku/sypaniny z horniny třídy těžitelnosti I skupiny 1 až 3</t>
  </si>
  <si>
    <t>-1452476932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</si>
  <si>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</si>
  <si>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Poznámka k položce:_x000D_
Poznámka k položce:_x000D_
- přesun materiálů na mezideponii (mezideponie není_x000D_
  součástí stavby - zajišťuje zhotovitel)_x000D_
- přesun materiálů z mezideponie na stavbu</t>
  </si>
  <si>
    <t>"odhadem 50% rozebrané stávají vozovky sjezdů ZÚ a KÚ" (60,0*0,3)*0,5</t>
  </si>
  <si>
    <t>"rozbraný asfaltový kryt dle pol.č. 113107343, max. tl. 150 mm" 60,0*0,15</t>
  </si>
  <si>
    <t>"sejmutá ornice dle SVK" 996,10</t>
  </si>
  <si>
    <t>"dovoz materiálů do konstrukce cesty z mezideponie" 9,0+9,0</t>
  </si>
  <si>
    <t>"dovoz ornice pro humusování na stavbu dle bilance" 482,10</t>
  </si>
  <si>
    <t>"rozprostření přebytečné ornice dle bilance na okolní pozemky" 514,0</t>
  </si>
  <si>
    <t>"dovoz materiálu do násypů a zásypů, dle bilance ZP" 520,30</t>
  </si>
  <si>
    <t>"Součet" 1014,10+18,0+482,10+514,0+520,30</t>
  </si>
  <si>
    <t>18</t>
  </si>
  <si>
    <t>162451126</t>
  </si>
  <si>
    <t>Vodorovné přemístění přes 1 500 do 2000 m výkopku/sypaniny z horniny třídy těžitelnosti II skupiny 4 a 5</t>
  </si>
  <si>
    <t>1307255959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</si>
  <si>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</si>
  <si>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"odkopávky tř. II" 234,5</t>
  </si>
  <si>
    <t>"přesun materiálu z mezideponie" 234,5</t>
  </si>
  <si>
    <t>19</t>
  </si>
  <si>
    <t>162651112</t>
  </si>
  <si>
    <t>Vodorovné přemístění přes 4 000 do 5000 m výkopku/sypaniny z horniny třídy těžitelnosti I skupiny 1 až 3</t>
  </si>
  <si>
    <t>856589524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</si>
  <si>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</si>
  <si>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Poznámka k položce:_x000D_
Poznámka k položce:_x000D_
Odvoz nevhodné či přebytečné zeminy na skládku_x000D_
zajištěnou zhotovitelem nebo určenou obcí_x000D_
Horní Stropnice</t>
  </si>
  <si>
    <t>"drny" 18,4</t>
  </si>
  <si>
    <t>"odkopávky tř. I, odečte se potřeba do násypů, vyjma II. tř." 2110,5-520,30+234,5</t>
  </si>
  <si>
    <t>"materiál z hloubení jam a rýh" 83,28</t>
  </si>
  <si>
    <t>"rozebraná stávající vozovka, odh. 50%" (14,0+46,0)*0,3*0,5</t>
  </si>
  <si>
    <t>20</t>
  </si>
  <si>
    <t>166151101</t>
  </si>
  <si>
    <t>Přehození neulehlého výkopku z horniny třídy těžitelnosti I skupiny 1 až 3 strojně</t>
  </si>
  <si>
    <t>69357662</t>
  </si>
  <si>
    <t>Přehození neulehlého výkopku strojně z horniny třídy těžitelnosti I, skupiny 1 až 3</t>
  </si>
  <si>
    <t>"Příčný přehoz dle SVK" 71,6</t>
  </si>
  <si>
    <t>"u napojení cesty DC1 km 0,032 L" 15,6</t>
  </si>
  <si>
    <t>171152112</t>
  </si>
  <si>
    <t>Uložení sypaniny z hornin nesoudržných a sypkých do násypů zhutněných mimo aktivní zónu silnic a dálnic</t>
  </si>
  <si>
    <t>-1118765420</t>
  </si>
  <si>
    <t>Uložení sypaniny do zhutněných násypů pro silnice, dálnice a letiště s rozprostřením sypaniny ve vrstvách, s hrubým urovnáním a uzavřením povrchu násypu z hornin nesoudržných sypkých mimo aktivní zónu</t>
  </si>
  <si>
    <t>Poznámka k položce:_x000D_
Poznámka k položce:_x000D_
- včetně hutnění boků násypů</t>
  </si>
  <si>
    <t>"dle SVK" 233,7</t>
  </si>
  <si>
    <t>"násyp sjezdu na budoucí cestu DC1" 64,0</t>
  </si>
  <si>
    <t>"další nespecifikované zásypy v trase, odhadem" 10,0</t>
  </si>
  <si>
    <t>22</t>
  </si>
  <si>
    <t>171152501</t>
  </si>
  <si>
    <t>Zhutnění podloží z hornin soudržných nebo nesoudržných pod násypy</t>
  </si>
  <si>
    <t>-2013021326</t>
  </si>
  <si>
    <t>Zhutnění podloží pod násypy z rostlé horniny třídy těžitelnosti I a II, skupiny 1 až 4 z hornin soudružných a nesoudržných</t>
  </si>
  <si>
    <t>"dle SVK" 868,5</t>
  </si>
  <si>
    <t>"pod sjezdem na cestu DC1 km 0,032 L" 118,0</t>
  </si>
  <si>
    <t>23</t>
  </si>
  <si>
    <t>171251101</t>
  </si>
  <si>
    <t>Uložení sypaniny do násypů nezhutněných strojně</t>
  </si>
  <si>
    <t>-962568348</t>
  </si>
  <si>
    <t>Uložení sypanin do násypů strojně s rozprostřením sypaniny ve vrstvách a s hrubým urovnáním nezhutněných jakékoliv třídy těžitelnosti</t>
  </si>
  <si>
    <t>Poznámka k položce:_x000D_
Poznámka k položce:_x000D_
použije se vhodný přebytečný materiál z výkopů</t>
  </si>
  <si>
    <t>"úprava terénu podél cesty, prům. šířka 1,50 m, prům. tl. 0,1 m" 2*698*1,50*0,10</t>
  </si>
  <si>
    <t>24</t>
  </si>
  <si>
    <t>171251201</t>
  </si>
  <si>
    <t>Uložení sypaniny na skládky nebo meziskládky</t>
  </si>
  <si>
    <t>-663927594</t>
  </si>
  <si>
    <t>Uložení sypaniny na skládky nebo meziskládky bez hutnění s upravením uložené sypaniny do předepsaného tvaru</t>
  </si>
  <si>
    <t>Poznámka k položce:_x000D_
Uložení sypaniny nebo živičných materiálů na skládky_x000D_
nebo na mezideponie</t>
  </si>
  <si>
    <t>"odkopávky tř. I" 2110,5</t>
  </si>
  <si>
    <t>"asfaltová vozovka" 9,0</t>
  </si>
  <si>
    <t>"rozebraná stávající nestmelená vozovka" (14,0+46,0)*0,3</t>
  </si>
  <si>
    <t>"sejmutá ornice, dle SVK" 996,1</t>
  </si>
  <si>
    <t>25</t>
  </si>
  <si>
    <t>174251202</t>
  </si>
  <si>
    <t>Zásyp jam po pařezech D pařezů přes 300 do 500 mm strojně</t>
  </si>
  <si>
    <t>-1996701565</t>
  </si>
  <si>
    <t>Zásyp jam po pařezech strojně výkopkem z horniny získané při dobývání pařezů s hrubým urovnáním povrchu zasypávky průměru pařezu přes 300 do 500 mm</t>
  </si>
  <si>
    <t>Poznámka k položce:_x000D_
Poznámka k položce:_x000D_
- v případě nedostatku zeminy získané z dobývání_x000D_
  pařezů se použije přebytečná zemina z výkopu</t>
  </si>
  <si>
    <t>"dle pol. č. 112251102" 8</t>
  </si>
  <si>
    <t>26</t>
  </si>
  <si>
    <t>181351113</t>
  </si>
  <si>
    <t>Rozprostření ornice tl vrstvy do 200 mm pl přes 500 m2 v rovině nebo ve svahu do 1:5 strojně</t>
  </si>
  <si>
    <t>733291316</t>
  </si>
  <si>
    <t>Rozprostření a urovnání ornice v rovině nebo ve svahu sklonu do 1:5 strojně při souvislé ploše přes 500 m2, tl. vrstvy do 200 mm</t>
  </si>
  <si>
    <t>Poznámka k položce:_x000D_
Poznámka k položce:_x000D_
zahrnuje i pruhy pro výsadbu stromů</t>
  </si>
  <si>
    <t>"Úpravy terénu podél dokončené cesty, prům. š. 1,5m, tl. 200 mm" 2*698*1,5</t>
  </si>
  <si>
    <t>27</t>
  </si>
  <si>
    <t>181451121</t>
  </si>
  <si>
    <t>Založení lučního trávníku výsevem pl přes 1000 m2 v rovině a ve svahu do 1:5</t>
  </si>
  <si>
    <t>-1736441543</t>
  </si>
  <si>
    <t>Založení trávníku na půdě předem připravené plochy přes 1000 m2 výsevem včetně utažení lučního v rovině nebo na svahu do 1:5</t>
  </si>
  <si>
    <t>"dle položky č. 181351113" 2094,0</t>
  </si>
  <si>
    <t>28</t>
  </si>
  <si>
    <t>M</t>
  </si>
  <si>
    <t>00572470</t>
  </si>
  <si>
    <t>osivo směs travní univerzál</t>
  </si>
  <si>
    <t>kg</t>
  </si>
  <si>
    <t>595057153</t>
  </si>
  <si>
    <t>2094*0,02 'Přepočtené koeficientem množství</t>
  </si>
  <si>
    <t>29</t>
  </si>
  <si>
    <t>181451123</t>
  </si>
  <si>
    <t>Založení lučního trávníku výsevem pl přes 1000 m2 ve svahu přes 1:2 do 1:1</t>
  </si>
  <si>
    <t>-1657986536</t>
  </si>
  <si>
    <t>Založení trávníku na půdě předem připravené plochy přes 1000 m2 výsevem včetně utažení lučního na svahu přes 1:2 do 1:1</t>
  </si>
  <si>
    <t>"rozprostření ornice na svahy, dle SVK" 50,0/0,15</t>
  </si>
  <si>
    <t>"sjezd na budoucí cestu DC1, zplanimetrováno" 34,0+30,0</t>
  </si>
  <si>
    <t>"úpravy příkopu u propustku na KÚ, zplanimetrováno" 4,0+21,0</t>
  </si>
  <si>
    <t>30</t>
  </si>
  <si>
    <t>-469184679</t>
  </si>
  <si>
    <t>422,333*0,02 'Přepočtené koeficientem množství</t>
  </si>
  <si>
    <t>31</t>
  </si>
  <si>
    <t>181951111</t>
  </si>
  <si>
    <t>Úprava pláně v hornině třídy těžitelnosti I skupiny 1 až 3 bez zhutnění strojně</t>
  </si>
  <si>
    <t>1353912767</t>
  </si>
  <si>
    <t>Úprava pláně vyrovnáním výškových rozdílů strojně v hornině třídy těžitelnosti I, skupiny 1 až 3 bez zhutnění</t>
  </si>
  <si>
    <t>32</t>
  </si>
  <si>
    <t>181951112</t>
  </si>
  <si>
    <t>Úprava pláně v hornině třídy těžitelnosti I skupiny 1 až 3 se zhutněním strojně</t>
  </si>
  <si>
    <t>678027710</t>
  </si>
  <si>
    <t>Úprava pláně vyrovnáním výškových rozdílů strojně v hornině třídy těžitelnosti I, skupiny 1 až 3 se zhutněním</t>
  </si>
  <si>
    <t>"Polní cesta, dle SVK, odhadem 90% tř. I" 3744,0*0,9</t>
  </si>
  <si>
    <t>"Napojení cesty DC1 km 0,032 L, odhadem 90% tř. I" 142,0*0,9</t>
  </si>
  <si>
    <t>"Sjezdy, odhadem 90% tř. I" (25+24+18+29+21+25)*0,9</t>
  </si>
  <si>
    <t>33</t>
  </si>
  <si>
    <t>181951114</t>
  </si>
  <si>
    <t>Úprava pláně v hornině třídy těžitelnosti II skupiny 4 a 5 se zhutněním strojně</t>
  </si>
  <si>
    <t>-2073580895</t>
  </si>
  <si>
    <t>Úprava pláně vyrovnáním výškových rozdílů strojně v hornině třídy těžitelnosti II, skupiny 4 a 5 se zhutněním</t>
  </si>
  <si>
    <t>"Polní cesta, dle SVK, odhadem 10% tř. II" 3744,0*0,1</t>
  </si>
  <si>
    <t>"Napojení cesty DC1 km 0,032 L, odhadem 10% tř. II" 142,0*0,1</t>
  </si>
  <si>
    <t>"Sjezdy, odhadem 10% tř. II" (25+24+18+29+21+25)*0,1</t>
  </si>
  <si>
    <t>34</t>
  </si>
  <si>
    <t>182151111</t>
  </si>
  <si>
    <t>Svahování v zářezech v hornině třídy těžitelnosti I skupiny 1 až 3 strojně</t>
  </si>
  <si>
    <t>1114993635</t>
  </si>
  <si>
    <t>Svahování trvalých svahů do projektovaných profilů strojně s potřebným přemístěním výkopku při svahování v zářezech v hornině třídy těžitelnosti I, skupiny 1 až 3</t>
  </si>
  <si>
    <t>"dle SVK" 6,1</t>
  </si>
  <si>
    <t>35</t>
  </si>
  <si>
    <t>182251101</t>
  </si>
  <si>
    <t>Svahování násypů strojně</t>
  </si>
  <si>
    <t>-1302095238</t>
  </si>
  <si>
    <t>Svahování trvalých svahů do projektovaných profilů strojně s potřebným přemístěním výkopku při svahování násypů v jakékoliv hornině</t>
  </si>
  <si>
    <t>"dle SVK" 349,8</t>
  </si>
  <si>
    <t>"u napojení cesty DC1 km 0,032 L" 49,0</t>
  </si>
  <si>
    <t>36</t>
  </si>
  <si>
    <t>182351133</t>
  </si>
  <si>
    <t>Rozprostření ornice pl přes 500 m2 ve svahu přes 1:5 tl vrstvy do 200 mm strojně</t>
  </si>
  <si>
    <t>1825326469</t>
  </si>
  <si>
    <t>Rozprostření a urovnání ornice ve svahu sklonu přes 1:5 strojně při souvislé ploše přes 500 m2, tl. vrstvy do 200 mm</t>
  </si>
  <si>
    <t>"Ornice na svahy v tl. 150 mm, dle SVK" 50,0/0,15</t>
  </si>
  <si>
    <t>"Ornice na svahu sjezdu na cestu DC1, zplanimetrováno" 34,0+30,0</t>
  </si>
  <si>
    <t>"Úpravy příkopu u propustku na KÚ, zplanimetrováno" 4,0+21,0</t>
  </si>
  <si>
    <t>37</t>
  </si>
  <si>
    <t>183151114</t>
  </si>
  <si>
    <t>Hloubení jam pro výsadbu dřevin strojně v rovině nebo ve svahu do 1:5 obj jamky přes 0,5 do 0,7 m3</t>
  </si>
  <si>
    <t>-1397251257</t>
  </si>
  <si>
    <t>Hloubení jam pro výsadbu dřevin strojně v rovině nebo ve svahu do 1:5, objem přes 0,50 do 0,70 m3</t>
  </si>
  <si>
    <t>Poznámka k položce:_x000D_
Poznámka k položce:_x000D_
kompletní likvidaci vyzískaného materiálu zajistí_x000D_
zhotovitel_x000D_
- položka je včetně veškeré manipulace,_x000D_
  dopravy a poplatků</t>
  </si>
  <si>
    <t>"Pro javory" 44</t>
  </si>
  <si>
    <t>38</t>
  </si>
  <si>
    <t>183205111</t>
  </si>
  <si>
    <t>Založení záhonu v rovině a svahu do 1:5 zemina skupiny 1 a 2</t>
  </si>
  <si>
    <t>67383500</t>
  </si>
  <si>
    <t>Založení záhonu pro výsadbu rostlin v rovině nebo na svahu do 1:5 v zemině skupiny 1 až 2</t>
  </si>
  <si>
    <t>"stromy, 0,5x1,0 m na strom" 44*0,50*1,0</t>
  </si>
  <si>
    <t>39</t>
  </si>
  <si>
    <t>184201112</t>
  </si>
  <si>
    <t>Výsadba stromu bez balu do jamky v kmene přes 1,8 do 2,5 m v rovině a svahu do 1:5</t>
  </si>
  <si>
    <t>1012027899</t>
  </si>
  <si>
    <t>Výsadba stromů bez balu do předem vyhloubené jamky se zalitím v rovině nebo na svahu do 1:5, při výšce kmene přes 1,8 do 2,5 m</t>
  </si>
  <si>
    <t>Poznámka k položce:_x000D_
POZNÁMKY K POLOŽCE: sazenice s balem!_x000D_
Výpěstky s balem o průměru min. 60 cm, obvodem kmínku 12-14 cm,_x000D_
s výškou kmínku min. 2,5 m, domácího původu_x000D_
- výpěstky I. jakosti_x000D_
- včetně kompletní likvidace přebytečného zemního materiálu_x000D_
  včetně jeho naložení, složení, uložení, dopravy a poplatků¨_x000D_
- včetně veškerých pomocných prací (výkop, mulčování, apod.)_x000D_
- včetně upevnění stromků ke 3 kůlům</t>
  </si>
  <si>
    <t>"Lípa malolistá" 44</t>
  </si>
  <si>
    <t>40</t>
  </si>
  <si>
    <t>RMAT0001</t>
  </si>
  <si>
    <t>Listnatý strom</t>
  </si>
  <si>
    <t>387679400</t>
  </si>
  <si>
    <t>Ovocný strom</t>
  </si>
  <si>
    <t>Poznámka k položce:_x000D_
Poznámka k položce: _x000D_
44x lípa malolistá Tilia cordata</t>
  </si>
  <si>
    <t>41</t>
  </si>
  <si>
    <t>184215133</t>
  </si>
  <si>
    <t>Ukotvení kmene dřevin v rovině nebo na svahu do 1:5 třemi kůly D do 0,1 m dl přes 2 do 3 m</t>
  </si>
  <si>
    <t>1256040923</t>
  </si>
  <si>
    <t>Ukotvení dřeviny kůly v rovině nebo na svahu do 1:5 třemi kůly, délky přes 2 do 3 m</t>
  </si>
  <si>
    <t>Poznámka k položce:_x000D_
Poznámka k položce:_x000D_
délka kůlů min. 2,20 m + ukotvení do země,_x000D_
navíc 3x dřevěná půlená příčka délky 0,5 m_x000D_
u každého stromu</t>
  </si>
  <si>
    <t>44</t>
  </si>
  <si>
    <t>42</t>
  </si>
  <si>
    <t>60591255</t>
  </si>
  <si>
    <t>kůl vyvazovací dřevěný impregnovaný D 8cm dl 2,5m</t>
  </si>
  <si>
    <t>867817276</t>
  </si>
  <si>
    <t>44*3 'Přepočtené koeficientem množství</t>
  </si>
  <si>
    <t>43</t>
  </si>
  <si>
    <t>184801121</t>
  </si>
  <si>
    <t>Ošetřování vysazených dřevin solitérních v rovině a svahu do 1:5</t>
  </si>
  <si>
    <t>-891494511</t>
  </si>
  <si>
    <t>Ošetření vysazených dřevin solitérních v rovině nebo na svahu do 1:5</t>
  </si>
  <si>
    <t>Poznámka k položce:_x000D_
Poznámka k položce: _x000D_
4x, podrobnosti dle technické zprávy</t>
  </si>
  <si>
    <t>44*4</t>
  </si>
  <si>
    <t>184813121</t>
  </si>
  <si>
    <t>Ochrana dřevin před okusem ručně pletivem v rovině a svahu do 1:5</t>
  </si>
  <si>
    <t>-1266077334</t>
  </si>
  <si>
    <t>Ochrana dřevin před okusem zvěří ručně v rovině nebo ve svahu do 1:5, pletivem, výšky do 2 m</t>
  </si>
  <si>
    <t>Poznámka k položce:_x000D_
Plastová chránička výšky 150 cm_x000D_
a "králičí" pozinkované pletivo o velikosti ok 25 mm_x000D_
a průměru drátů 0,8 mm, výška pletiva 2,30 m/1 strom</t>
  </si>
  <si>
    <t>45</t>
  </si>
  <si>
    <t>184816111</t>
  </si>
  <si>
    <t>Hnojení sazenic průmyslovými hnojivy do 0,25 kg k jedné sazenici</t>
  </si>
  <si>
    <t>2116626776</t>
  </si>
  <si>
    <t>Hnojení sazenic průmyslovými hnojivy v množství do 0,25 kg k jedné sazenici</t>
  </si>
  <si>
    <t>46</t>
  </si>
  <si>
    <t>25191155</t>
  </si>
  <si>
    <t>hnojivo průmyslové</t>
  </si>
  <si>
    <t>-1456605891</t>
  </si>
  <si>
    <t>44*0,25 'Přepočtené koeficientem množství</t>
  </si>
  <si>
    <t>47</t>
  </si>
  <si>
    <t>184911431</t>
  </si>
  <si>
    <t>Mulčování rostlin kůrou tl přes 0,1 do 0,15 m v rovině a svahu do 1:5</t>
  </si>
  <si>
    <t>892450121</t>
  </si>
  <si>
    <t>Mulčování vysazených rostlin mulčovací kůrou, tl. přes 100 do 150 mm v rovině nebo na svahu do 1:5</t>
  </si>
  <si>
    <t>Poznámka k položce:_x000D_
Poznámka k položce:_x000D_
- mulčování vrstvou tříděné borové kůry v tl. min. 10 cm_x000D_
  po slehnutí_x000D_
- mulčování musí mít účinek 2 roky po převzetí</t>
  </si>
  <si>
    <t>"mulčování v ploše 0,5*1,0 m / strom" 44*0,50*1,0</t>
  </si>
  <si>
    <t>48</t>
  </si>
  <si>
    <t>10391100</t>
  </si>
  <si>
    <t>kůra mulčovací VL</t>
  </si>
  <si>
    <t>1588583356</t>
  </si>
  <si>
    <t>22*0,153 'Přepočtené koeficientem množství</t>
  </si>
  <si>
    <t>49</t>
  </si>
  <si>
    <t>185803111</t>
  </si>
  <si>
    <t>Ošetření trávníku shrabáním v rovině a svahu do 1:5</t>
  </si>
  <si>
    <t>-130930776</t>
  </si>
  <si>
    <t>Ošetření trávníku jednorázové v rovině nebo na svahu do 1:5</t>
  </si>
  <si>
    <t>"dle položky č. 181451121" 2094,0</t>
  </si>
  <si>
    <t>50</t>
  </si>
  <si>
    <t>185803113</t>
  </si>
  <si>
    <t>Ošetření trávníku shrabáním ve svahu přes 1:2 do 1:1</t>
  </si>
  <si>
    <t>987534180</t>
  </si>
  <si>
    <t>Ošetření trávníku jednorázové na svahu přes 1:2 do 1:1</t>
  </si>
  <si>
    <t>"dle položky č. 181451123" 422,333</t>
  </si>
  <si>
    <t>51</t>
  </si>
  <si>
    <t>185804311</t>
  </si>
  <si>
    <t>Zalití rostlin vodou plocha do 20 m2</t>
  </si>
  <si>
    <t>320206873</t>
  </si>
  <si>
    <t>Zalití rostlin vodou plochy záhonů jednotlivě do 20 m2</t>
  </si>
  <si>
    <t>"5x zalití vysazených stromů 20l/ks" 0,02*5*44</t>
  </si>
  <si>
    <t>52</t>
  </si>
  <si>
    <t>185804312</t>
  </si>
  <si>
    <t>Zalití rostlin vodou plocha přes 20 m2</t>
  </si>
  <si>
    <t>1040744003</t>
  </si>
  <si>
    <t>Zalití rostlin vodou plochy záhonů jednotlivě přes 20 m2</t>
  </si>
  <si>
    <t>"2x zalití, 3l/m2, dle položky č. 185803111" 2094,0*2*3*0,001</t>
  </si>
  <si>
    <t>"2x zalití, 3l/m2, dle položky č. 185803113" 422,333*2*3*0,001</t>
  </si>
  <si>
    <t>Zakládání</t>
  </si>
  <si>
    <t>53</t>
  </si>
  <si>
    <t>211531111</t>
  </si>
  <si>
    <t>Výplň odvodňovacích žeber nebo trativodů kamenivem hrubým drceným frakce 16 až 63 mm</t>
  </si>
  <si>
    <t>-1333397775</t>
  </si>
  <si>
    <t>Výplň kamenivem do rýh odvodňovacích žeber nebo trativodů bez zhutnění, s úpravou povrchu výplně kamenivem hrubým drceným frakce 16 až 63 mm</t>
  </si>
  <si>
    <t>Poznámka k položce:_x000D_
Poznámka k položce: _x000D_
HDK 16/32</t>
  </si>
  <si>
    <t>"Výplň vsakovacích galerií" 2*(8*3,0*1,5)</t>
  </si>
  <si>
    <t>"Výplň vsakovacích jam" 5*(2*1*1)</t>
  </si>
  <si>
    <t>54</t>
  </si>
  <si>
    <t>211971122</t>
  </si>
  <si>
    <t>Zřízení opláštění žeber nebo trativodů geotextilií v rýze nebo zářezu přes 1:2 š přes 2,5 m</t>
  </si>
  <si>
    <t>-101438137</t>
  </si>
  <si>
    <t>Zřízení opláštění výplně z geotextilie odvodňovacích žeber nebo trativodů v rýze nebo zářezu se stěnami svislými nebo šikmými o sklonu přes 1:2 při rozvinuté šířce opláštění přes 2,5 m</t>
  </si>
  <si>
    <t>"Obalení drenážní rýhy trativodů vč. přesahů 10%" 606*(0,5+0,8+0,5+0,8)*1,1</t>
  </si>
  <si>
    <t>"Obalení vsakovacích galerií, vč. přesahů 10%" 2*((2*8*3,0)+(2*8*1,5))*1,1</t>
  </si>
  <si>
    <t>"Obalení vsakovacích jam, vč. přesahů 10%" 5*(4*2*1)*1,1</t>
  </si>
  <si>
    <t>55</t>
  </si>
  <si>
    <t>69311080</t>
  </si>
  <si>
    <t>geotextilie netkaná separační, ochranná, filtrační, drenážní PES 200g/m2</t>
  </si>
  <si>
    <t>1724085967</t>
  </si>
  <si>
    <t>Poznámka k položce:_x000D_
Poznámka k položce: _x000D_
geotextilie na obalení drenážní rýhy trativodů</t>
  </si>
  <si>
    <t>1935,56*1,1845 'Přepočtené koeficientem množství</t>
  </si>
  <si>
    <t>56</t>
  </si>
  <si>
    <t>212752501</t>
  </si>
  <si>
    <t>Trativod z drenážních trubek korugovaných PP SN 8 perforace 360° včetně lože otevřený výkop DN 150 pro liniové stavby</t>
  </si>
  <si>
    <t>m</t>
  </si>
  <si>
    <t>622424111</t>
  </si>
  <si>
    <t>Trativody z drenážních trubek pro liniové stavby a komunikace se zřízením štěrkového lože pod trubky a s jejich obsypem v otevřeném výkopu trubka korugovaná PP SN 8 celoperforovaná 360° DN 150</t>
  </si>
  <si>
    <t>Poznámka k položce:_x000D_
Poznámka k položce:_x000D_
Drenáž DN(ID) 150 mm z polyethylenu (PE),_x000D_
celoperforovaná, flexibilní, černá barva,_x000D_
s vysokou mechanickou a chemickou odolností._x000D_
Uložena do lože ze štěrkodrti 0/22 mm tl. 100 mm, _x000D_
s obsypem z HDK 8/32 tl. min. 100 mm_x000D_
nad potrubím a se zásypem rýhy z HDK 16/32, ČSN EN 13242+A1._x000D_
Drenážní rýha bude obalena netkanou filtrační geotextilií_x000D_
o plošné hmotnosti min. 190 g/m2._x000D_
Drenáž bude vyústěna do svahu, vsakovacích galerií či jam._x000D_
V místech příčných přejezdů bude drenáž obetonována betonem_x000D_
C20/25-XF3 v tloušťce 100 mm._x000D_
- Kompletní provedení drenáží_x000D_
- Položka je včetně veškerých zemních prací, potřebného materiálu,_x000D_
  dopravy._x000D_
- Položka je včetně všech zásypových materiálů a lože, jejich_x000D_
  nákupu, dovozu a realizace._x000D_
- Položka je včetně kompletní likvidace případného vyzískaného_x000D_
  materiálu a poplatků.</t>
  </si>
  <si>
    <t>"Délka" 153+293+160</t>
  </si>
  <si>
    <t>57</t>
  </si>
  <si>
    <t>213111111</t>
  </si>
  <si>
    <t>Stabilizace základové spáry zřízením vrstvy z geomříže tkané</t>
  </si>
  <si>
    <t>1367792586</t>
  </si>
  <si>
    <t>Poznámka k položce:_x000D_
Poznámka k položce:_x000D_
Dvouosá tahová geomříž z vysokopevnostního PET,_x000D_
pevnost v tahu podélně/příčně min. 40 kn/m,_x000D_
šířka min. 3,0 m</t>
  </si>
  <si>
    <t>"geomříž nad trubním propustkem v km 0,69220" 11,0*3,0</t>
  </si>
  <si>
    <t>58</t>
  </si>
  <si>
    <t>69321063</t>
  </si>
  <si>
    <t>geomříž dvouosá tkaná PES s tahovou pevností podélně i příčně 40kN/m</t>
  </si>
  <si>
    <t>-1758079218</t>
  </si>
  <si>
    <t>33*1,1845 'Přepočtené koeficientem množství</t>
  </si>
  <si>
    <t>59</t>
  </si>
  <si>
    <t>213141112</t>
  </si>
  <si>
    <t>Zřízení vrstvy z geotextilie v rovině nebo ve sklonu do 1:5 š přes 3 do 6 m</t>
  </si>
  <si>
    <t>-1404445993</t>
  </si>
  <si>
    <t>Zřízení vrstvy z geotextilie filtrační, separační, odvodňovací, ochranné, výztužné nebo protierozní v rovině nebo ve sklonu do 1:5, šířky přes 3 do 6 m</t>
  </si>
  <si>
    <t>"V ploše výměny aktivní zóny, vozovka a sjezdy" 4028,0</t>
  </si>
  <si>
    <t>"Svislé části a zabalení okrajů" 698*2*(0,5+0,5)</t>
  </si>
  <si>
    <t>60</t>
  </si>
  <si>
    <t>69311070</t>
  </si>
  <si>
    <t>geotextilie netkaná separační, ochranná, filtrační, drenážní PP 400g/m2</t>
  </si>
  <si>
    <t>1909182674</t>
  </si>
  <si>
    <t>Poznámka k položce:_x000D_
Poznámka k položce:_x000D_
Netkaná geotextilie dle TP 97 z polypropylenu (PP)_x000D_
se separační a ochrannou funkcí, plošná hmotnost min. 400 g/m2,_x000D_
pevnost v tahu podélně/příčně min. 10 kN/m,_x000D_
odolnost proti statickému protržení (zkouška CBR) min. 2 kN.</t>
  </si>
  <si>
    <t>5424*1,1845 'Přepočtené koeficientem množství</t>
  </si>
  <si>
    <t>61</t>
  </si>
  <si>
    <t>213311111</t>
  </si>
  <si>
    <t>Polštáře zhutněné pod základy z kameniva drceného frakce 63 až 125 mm</t>
  </si>
  <si>
    <t>1131438509</t>
  </si>
  <si>
    <t>Polštáře zhutněné pod základy z kameniva hrubého drceného, frakce 63 - 125 mm</t>
  </si>
  <si>
    <t>Poznámka k položce:_x000D_
Poznámka k položce:_x000D_
Lože z HDK 0/125 mm</t>
  </si>
  <si>
    <t>"Lože pod propustkem DN 600 v km 0,69220" 11,0*2,0*0,50</t>
  </si>
  <si>
    <t>62</t>
  </si>
  <si>
    <t>274366011</t>
  </si>
  <si>
    <t>Výztuž základových pasů z drátů typu Kari</t>
  </si>
  <si>
    <t>t</t>
  </si>
  <si>
    <t>-909389249</t>
  </si>
  <si>
    <t>Výztuž základů pasů ze svařovaných sítí z drátů typu Kari</t>
  </si>
  <si>
    <t>Poznámka k položce:_x000D_
Poznámka k položce: _x000D_
KARI síť 8/100/100 mm</t>
  </si>
  <si>
    <t>"Vyztužení lože u propustku DN 600 na KÚ" 11,0*1,8*7,9/1000</t>
  </si>
  <si>
    <t>Vodorovné konstrukce</t>
  </si>
  <si>
    <t>63</t>
  </si>
  <si>
    <t>451315126</t>
  </si>
  <si>
    <t>Podkladní nebo výplňová vrstva z betonu C 20/25 tl do 150 mm</t>
  </si>
  <si>
    <t>1151657275</t>
  </si>
  <si>
    <t>Podkladní a výplňové vrstvy z betonu prostého tloušťky do 150 mm, z betonu C 20/25</t>
  </si>
  <si>
    <t>Poznámka k položce:_x000D_
Poznámka k položce: _x000D_
Lože dlažeb z lomového kamene, tl. 150 mm,_x000D_
beton C 20/25nXF3</t>
  </si>
  <si>
    <t>"Dle plochy dlažby z L.K. + 10% přesahy" 37,0*1,1</t>
  </si>
  <si>
    <t>64</t>
  </si>
  <si>
    <t>451315137</t>
  </si>
  <si>
    <t>Podkladní nebo výplňová vrstva z betonu C 25/30 tl do 200 mm</t>
  </si>
  <si>
    <t>-1750551114</t>
  </si>
  <si>
    <t>Podkladní a výplňové vrstvy z betonu prostého tloušťky do 200 mm, z betonu C 25/30</t>
  </si>
  <si>
    <t>Poznámka k položce:_x000D_
Poznámka k položce:_x000D_
Lože z betonu C25/30nXF3 tl. 200 mm_x000D_
pod dlážděným pruhem na ZÚ</t>
  </si>
  <si>
    <t>"V ploše dlažby z kostek na ZÚ a KÚ + 10% na přesahy" (26+22)*1,1</t>
  </si>
  <si>
    <t>65</t>
  </si>
  <si>
    <t>452311131</t>
  </si>
  <si>
    <t>Podkladní desky z betonu prostého bez zvýšených nároků na prostředí tř. C 12/15 otevřený výkop</t>
  </si>
  <si>
    <t>-998022477</t>
  </si>
  <si>
    <t>Podkladní a zajišťovací konstrukce z betonu prostého v otevřeném výkopu bez zvýšených nároků na prostředí desky pod potrubí, stoky a drobné objekty z betonu tř. C 12/15</t>
  </si>
  <si>
    <t>Poznámka k položce:_x000D_
Poznámka k položce: _x000D_
Podkladní beton C12/15-X0, tl. 100 mm_x000D_
- včetně případného bednění</t>
  </si>
  <si>
    <t>"Podkladní beton u propustku DN 600 v km 0,69220" 11,0*1,8*0,10</t>
  </si>
  <si>
    <t>66</t>
  </si>
  <si>
    <t>452318510</t>
  </si>
  <si>
    <t>Zajišťovací práh z betonu prostého se zvýšenými nároky na prostředí</t>
  </si>
  <si>
    <t>-1970125350</t>
  </si>
  <si>
    <t>Zajišťovací práh z betonu prostého se zvýšenými nároky na prostředí na dně a ve svahu melioračních kanálů s patkami nebo bez patek</t>
  </si>
  <si>
    <t>Poznámka k položce:_x000D_
Poznámka k položce: _x000D_
Prahy na konci dlažeb z lomového kamene, 300x500 mm,_x000D_
beton C25/30-XF3_x000D_
- kompletní provedení a dodávka materiálu_x000D_
- včetně bednění_x000D_
- včetně veškeré dopravy</t>
  </si>
  <si>
    <t>(5,0+3,5)*0,3*0,5</t>
  </si>
  <si>
    <t>67</t>
  </si>
  <si>
    <t>452322162</t>
  </si>
  <si>
    <t>Sedlové lože ze ŽB se zvýšenými nároky na prostředí tř. C 25/30 otevřený výkop</t>
  </si>
  <si>
    <t>-272036351</t>
  </si>
  <si>
    <t>Podkladní a zajišťovací konstrukce z betonu železového v otevřeném výkopu se zvýšenými nároky na prostředí sedlové lože pod potrubí z betonu tř. C 25/30</t>
  </si>
  <si>
    <t>Poznámka k položce:_x000D_
Poznámka k položce: _x000D_
Beton C25/30-XF3 vyztužený 1 vrstvou KARI sítě 8/100/100 mm_x000D_
- tloušťka 0,30 m ve výpočtu oproti tloušťce 0,25 m uvedené _x000D_
  v projektové dokumentaci počítá s vytvořením sedla_x000D_
- včetně bednění</t>
  </si>
  <si>
    <t>"Lože propustku DN 600 v km 0,69220" 11,0*1,8*0,30</t>
  </si>
  <si>
    <t>68</t>
  </si>
  <si>
    <t>461310312</t>
  </si>
  <si>
    <t>Patka z betonu pro prostředí s mrazovými cykly C 25/30</t>
  </si>
  <si>
    <t>1597047579</t>
  </si>
  <si>
    <t>Patka z betonu prostého do rýhy nebo do bednění s provedením dilatačních spár v osové vzdálenosti 2 m a jejich zalitím živičnou zálivkou z betonu pro prostředí s mrazovými cykly tř. C 25/30</t>
  </si>
  <si>
    <t>Poznámka k položce:_x000D_
Poznámka k položce: _x000D_
Patky pod okraji propustku,_x000D_
beton C25/30-XF3_x000D_
- kompletní provedení dle výkresů v PD_x000D_
- včetně veškerých zemních prací a kompletní_x000D_
  likvidace vyzískaného materiálu, včetně poplatků_x000D_
- včetně všech podkladních vrstev _x000D_
  (beton C12/15-X0 tl. 100 mm, HDK 0/63-0/125 tl. 200 mm)_x000D_
- včetně bednění_x000D_
- včetně veškeré dopravy</t>
  </si>
  <si>
    <t>2*(1,8*0,5*1,0)</t>
  </si>
  <si>
    <t>69</t>
  </si>
  <si>
    <t>465511511</t>
  </si>
  <si>
    <t>Dlažba z lomového kamene do malty s vyplněním spár maltou a vyspárováním pl do 20 m2 tl 200 mm</t>
  </si>
  <si>
    <t>-1578515476</t>
  </si>
  <si>
    <t>Dlažba z lomového kamene upraveného vodorovná nebo plocha ve sklonu do 1:2 s dodáním hmot do cementové malty, s vyplněním spár a s vyspárováním cementovou maltou v ploše do 20 m2, tl. 200 mm</t>
  </si>
  <si>
    <t>Poznámka k položce:_x000D_
Poznámka k položce: _x000D_
Dlažba z lomového kamene tl. 200 mm s vyspárováním MC4,_x000D_
do betonového lože tl. 150 mm (beton C 20/25nXF3),_x000D_
ve sklonu dle svahu, zahrnuje i čela propustků,_x000D_
plochy zplanimetrovány_x000D_
- kompletní provedení, včetně dodávky materiálu_x000D_
- včetně všech zemních prací a kompletní likvidace_x000D_
  vyzískaného materiálu, včetně poplatků_x000D_
- včetně veškeré dopravy</t>
  </si>
  <si>
    <t>"U propustku v km 0,69220" 16+21</t>
  </si>
  <si>
    <t>Komunikace pozemní</t>
  </si>
  <si>
    <t>71</t>
  </si>
  <si>
    <t>564671111</t>
  </si>
  <si>
    <t>Podklad z kameniva hrubého drceného vel. 63-125 mm plochy přes 100 m2 tl 250 mm</t>
  </si>
  <si>
    <t>1951236911</t>
  </si>
  <si>
    <t>Podklad z kameniva hrubého drceného vel. 63-125 mm, s rozprostřením a zhutněním plochy přes 100 m2, po zhutnění tl. 250 mm</t>
  </si>
  <si>
    <t>Poznámka k položce:_x000D_
Poznámka k položce:_x000D_
- hrubé drcené kamenivo frakce 0/125 vhodné do AZ_x000D_
  dle ČSN 73 6133_x000D_
- 2 vrstvy v celkové tl. 0,50 m_x000D_
- výměna aktivní zóny_x000D_
- aktivní zóna v násypu_x000D_
- plochy zplanimetrovány (výměna AZ)_x000D_
- plocha AZ v násypu dle SVK_x000D_
- nakupovaný materiál vhodný do AZ dle ČSN 73 6133, _x000D_
  musí být dodržen čl. 9.2.6 ČSN 736133_x000D_
- včetně nákupu a dovozu materiálu_x000D_
- včetně zhutnění na 100% PS a úpravy parapláně_x000D_
- cena je včetně veškeré dopravy</t>
  </si>
  <si>
    <t>"AZ v násypu, km 0,005-0,035, dle SVK" 2*(111,6/0,5)</t>
  </si>
  <si>
    <t>"výměna AZ pod PC, odečte se AZ v násypu" 2*3744,0-(111,6/0,5*2)</t>
  </si>
  <si>
    <t>"napojení cesty DC1 km 0,032 L" 2*142</t>
  </si>
  <si>
    <t>"pod sjezdy" 2*(25+24+18+29+21+25)</t>
  </si>
  <si>
    <t>72</t>
  </si>
  <si>
    <t>564851011</t>
  </si>
  <si>
    <t>Podklad ze štěrkodrtě ŠD plochy do 100 m2 tl 150 mm</t>
  </si>
  <si>
    <t>-519693677</t>
  </si>
  <si>
    <t>Podklad ze štěrkodrti ŠD s rozprostřením a zhutněním plochy jednotlivě do 100 m2, po zhutnění tl. 150 mm</t>
  </si>
  <si>
    <t>Poznámka k položce:_x000D_
Poznámka k položce: _x000D_
ŠDb 0/32 Ge tl. 150 mm_x000D_
plocha zplanimetrována, _x000D_
zahrnuje rozšíření vrstev dle VL</t>
  </si>
  <si>
    <t>"pod dlažbou z kostek na ZÚ a KÚ, včetně rozšíření vrstvy" 28,0+24,0</t>
  </si>
  <si>
    <t>73</t>
  </si>
  <si>
    <t>564851012</t>
  </si>
  <si>
    <t>Podklad ze štěrkodrtě ŠD plochy do 100 m2 tl 160 mm</t>
  </si>
  <si>
    <t>1628176695</t>
  </si>
  <si>
    <t>Podklad ze štěrkodrti ŠD s rozprostřením a zhutněním plochy jednotlivě do 100 m2, po zhutnění tl. 160 mm</t>
  </si>
  <si>
    <t>Poznámka k položce:_x000D_
Poznámka k položce: _x000D_
ŠDb 0/63 Ge tl. 160 mm_x000D_
plocha zplanimetrována, _x000D_
zahrnuje rozšíření vrstev dle VL</t>
  </si>
  <si>
    <t>"ochranná vrstva pod dlažbou z kostek na ZÚ a KÚ, vč. rozšíření vrstvy" (30+26)</t>
  </si>
  <si>
    <t>74</t>
  </si>
  <si>
    <t>564851111</t>
  </si>
  <si>
    <t>Podklad ze štěrkodrtě ŠD plochy přes 100 m2 tl 150 mm</t>
  </si>
  <si>
    <t>-608367112</t>
  </si>
  <si>
    <t>Podklad ze štěrkodrti ŠD s rozprostřením a zhutněním plochy přes 100 m2, po zhutnění tl. 150 mm</t>
  </si>
  <si>
    <t>Poznámka k položce:_x000D_
Poznámka k položce: _x000D_
ŠDb 0/32 tl. 150 mm_x000D_
plochy zplanimetrovány, _x000D_
zahrnují rozšíření vrstev dle VL</t>
  </si>
  <si>
    <t>"Polní cesta" 3316,0</t>
  </si>
  <si>
    <t>"Napojení cesty DC1 km 0,032 L" 120,0</t>
  </si>
  <si>
    <t>"Sjezdy" 21+20+14+25+17+21</t>
  </si>
  <si>
    <t>75</t>
  </si>
  <si>
    <t>564851114</t>
  </si>
  <si>
    <t>Podklad ze štěrkodrtě ŠD plochy přes 100 m2 tl 180 mm</t>
  </si>
  <si>
    <t>-1266905832</t>
  </si>
  <si>
    <t>Podklad ze štěrkodrti ŠD s rozprostřením a zhutněním plochy přes 100 m2, po zhutnění tl. 180 mm</t>
  </si>
  <si>
    <t xml:space="preserve">Poznámka k položce:_x000D_
Poznámka k položce: _x000D_
- ŠDb 0/63, průměrná tl. 180 mm (zohledněn sklon pláně),_x000D_
- plochy zplanimetrovány, zahrnují rozšíření vrstev dle VL_x000D_
</t>
  </si>
  <si>
    <t>"Polní cesta" 3744,0</t>
  </si>
  <si>
    <t>"Napojení cesty DC1 km 0,032 L" 142,0</t>
  </si>
  <si>
    <t>"Sjezdy" 25+24+18+29+21+25</t>
  </si>
  <si>
    <t>76</t>
  </si>
  <si>
    <t>569851111</t>
  </si>
  <si>
    <t>Zpevnění krajnic štěrkodrtí tl 150 mm</t>
  </si>
  <si>
    <t>847968543</t>
  </si>
  <si>
    <t>Zpevnění krajnic nebo komunikací pro pěší s rozprostřením a zhutněním, po zhutnění štěrkodrtí tl. 150 mm</t>
  </si>
  <si>
    <t>Poznámka k položce:_x000D_
Poznámka k položce: _x000D_
ŠDb 0/32 Gn tl. 150 mm_x000D_
- u cesty uvažována střední šířka 0,30 m_x000D_
- včetně nákupu a dovozu materiálu_x000D_
- včetně rozprostření a zhutnění_x000D_
- cena je včetně veškeré dopravy</t>
  </si>
  <si>
    <t>"Podél polní cesty" 2*698*0,30</t>
  </si>
  <si>
    <t>"Podél napojení cesty DC1 km 0,032 L" (22,0*0,30)+(17,0*0,30)</t>
  </si>
  <si>
    <t>"u sjezdů" (2+2+1,5+1,5+3+3+5+5+2+2+1,5+1,5)*0,50</t>
  </si>
  <si>
    <t>77</t>
  </si>
  <si>
    <t>569903311</t>
  </si>
  <si>
    <t>Zřízení zemních krajnic se zhutněním</t>
  </si>
  <si>
    <t>-383277056</t>
  </si>
  <si>
    <t>Zřízení zemních krajnic z hornin jakékoliv třídy se zhutněním</t>
  </si>
  <si>
    <t>Poznámka k položce:_x000D_
Poznámka k položce:_x000D_
Zemina alespoň podmínečně vhodná nebo lepší_x000D_
dle ČSN 73 6133, v souladu s TKP kap. 4_x000D_
- včetně zhutnění na 100% PS_x000D_
- položka je včetně nákupu a dovozu vhodné zeminy</t>
  </si>
  <si>
    <t>"průměrná plocha v jednom řezu = 0,12 m2" 698,0*2*0,12</t>
  </si>
  <si>
    <t>"u sjezdů" (2+2+1,5+1,5+3+3+5+5+2+2+1,5+1,5)*0,12</t>
  </si>
  <si>
    <t>"podél napojení cesty DC1 km 0,032 L" (22+17)*0,12</t>
  </si>
  <si>
    <t>78</t>
  </si>
  <si>
    <t>573191111</t>
  </si>
  <si>
    <t>Postřik infiltrační kationaktivní emulzí v množství 1 kg/m2</t>
  </si>
  <si>
    <t>-830169137</t>
  </si>
  <si>
    <t>Postřik infiltrační kationaktivní emulzí v množství 1,00 kg/m2</t>
  </si>
  <si>
    <t>Poznámka k položce:_x000D_
Poznámka k položce: _x000D_
PI-E, C 60 B5, 0,70 kg/m2 po vyštěpení</t>
  </si>
  <si>
    <t>"Na vrstvě ŠDb 0/32 Ge" 3554,0</t>
  </si>
  <si>
    <t>79</t>
  </si>
  <si>
    <t>573231107</t>
  </si>
  <si>
    <t>Postřik živičný spojovací ze silniční emulze v množství 0,40 kg/m2</t>
  </si>
  <si>
    <t>159842910</t>
  </si>
  <si>
    <t>Postřik spojovací PS bez posypu kamenivem ze silniční emulze, v množství 0,40 kg/m2</t>
  </si>
  <si>
    <t>Poznámka k položce:_x000D_
Poznámka k položce: _x000D_
PS-E, C 60 B5, 0,35 kg/m2 po vyštěpení</t>
  </si>
  <si>
    <t>"Na vrstvě PMH" 3149,0</t>
  </si>
  <si>
    <t>80</t>
  </si>
  <si>
    <t>574391112</t>
  </si>
  <si>
    <t>Penetrační makadam hrubý PMH tl 120 mm</t>
  </si>
  <si>
    <t>238444908</t>
  </si>
  <si>
    <t>Penetrační makadam PM s rozprostřením kameniva na sucho, s prolitím živicí, s posypem drtí a se zhutněním hrubý (PMH) z kameniva hrubého drceného, po zhutnění tl. 120 mm</t>
  </si>
  <si>
    <t>Poznámka k položce:_x000D_
Poznámka k položce: _x000D_
PMH, tl. 120 mm,_x000D_
kostra 32/63, výplň 11/16, pojivo silniční asfalt 100/150 (6 kg/m2),_x000D_
plochy zplanimetrovány, _x000D_
zahrnují rozšíření vrstev dle VL</t>
  </si>
  <si>
    <t>"Polní cesta" 2950,0</t>
  </si>
  <si>
    <t>"napojení cesty DC1 km 0,032 L" 99</t>
  </si>
  <si>
    <t>"Sjezdy" 18+17+11+22+14+18</t>
  </si>
  <si>
    <t>81</t>
  </si>
  <si>
    <t>577134111</t>
  </si>
  <si>
    <t>Asfaltový beton vrstva obrusná ACO 11+ (ABS) tř. I tl 40 mm š do 3 m z nemodifikovaného asfaltu</t>
  </si>
  <si>
    <t>50531540</t>
  </si>
  <si>
    <t>Asfaltový beton vrstva obrusná ACO 11 (ABS) s rozprostřením a se zhutněním z nemodifikovaného asfaltu v pruhu šířky do 3 m tř. I (ACO 11+), po zhutnění tl. 40 mm</t>
  </si>
  <si>
    <t>Poznámka k položce:_x000D_
Poznámka k položce: _x000D_
ACO 11+  50/70, tl. 40 mm,_x000D_
plochy zplanimetrovány, _x000D_
uvažován sklon vrstvy 1:1</t>
  </si>
  <si>
    <t>"Polní cesta" 2704,0</t>
  </si>
  <si>
    <t>"Napojení cesty DC1 km 0,032 L" 90,0</t>
  </si>
  <si>
    <t>"Sjezdy" 16+15+9+20+12+16</t>
  </si>
  <si>
    <t>82</t>
  </si>
  <si>
    <t>591241111</t>
  </si>
  <si>
    <t>Kladení dlažby z kostek drobných z kamene na MC tl 50 mm</t>
  </si>
  <si>
    <t>-1095534084</t>
  </si>
  <si>
    <t>Kladení dlažby z kostek s provedením lože do tl. 50 mm, s vyplněním spár, s dvojím beraněním a se smetením přebytečného materiálu na krajnici drobných z kamene, do lože z cementové malty</t>
  </si>
  <si>
    <t>Poznámka k položce:_x000D_
Poznámka k položce: _x000D_
Plocha zplanimetrována_x000D_
- včetně vyspárování MC 25_x000D_
- včetně vytvoření úžlabí v pruhu na KÚ pro zamezení_x000D_
  stékání srážkové vody na místní komunikaci</t>
  </si>
  <si>
    <t>"Dlážděný pruh na ZÚ" 26,0</t>
  </si>
  <si>
    <t>"Dlážděný pruh na KÚ" 22,0</t>
  </si>
  <si>
    <t>83</t>
  </si>
  <si>
    <t>58381015</t>
  </si>
  <si>
    <t>kostka řezanoštípaná dlažební žula 10x10x10cm</t>
  </si>
  <si>
    <t>-562656402</t>
  </si>
  <si>
    <t>48*1,02 'Přepočtené koeficientem množství</t>
  </si>
  <si>
    <t>84</t>
  </si>
  <si>
    <t>916131213</t>
  </si>
  <si>
    <t>Osazení silničního obrubníku betonového stojatého s boční opěrou do lože z betonu prostého</t>
  </si>
  <si>
    <t>-1411347575</t>
  </si>
  <si>
    <t>Osazení silničního obrubníku betonového se zřízením lože, s vyplněním a zatřením spár cementovou maltou stojatého s boční opěrou z betonu prostého, do lože z betonu prostého</t>
  </si>
  <si>
    <t>Poznámka k položce:_x000D_
Poznámka k položce: _x000D_
Betonové obrubníky 1000/150/250 mm_x000D_
- včetně betonového lože tl. 150 mm (C20/25nXF)_x000D_
  a betonových opěr z téhož betonu_x000D_
- včetně případných obloukových či nájezdových dílů_x000D_
- včetně případného řezání obrub</t>
  </si>
  <si>
    <t>"Ohraničení dlážděného pruhu na ZÚ ze všech stran" 19+9+7+7</t>
  </si>
  <si>
    <t>"Ohraničení dlážděného pruhu na KÚ ze všech stran" 16+7+6+6</t>
  </si>
  <si>
    <t>85</t>
  </si>
  <si>
    <t>59217031</t>
  </si>
  <si>
    <t>obrubník silniční betonový 1000x150x250mm</t>
  </si>
  <si>
    <t>602432908</t>
  </si>
  <si>
    <t>77*1,02 'Přepočtené koeficientem množství</t>
  </si>
  <si>
    <t>Trubní vedení</t>
  </si>
  <si>
    <t>86</t>
  </si>
  <si>
    <t>212311111</t>
  </si>
  <si>
    <t>Obetonování vyústění příčného odvodnění mostu včetně žlabovky</t>
  </si>
  <si>
    <t>-222602001</t>
  </si>
  <si>
    <t>Obetonování vyústění příčného odvodnění včetně žlabovky</t>
  </si>
  <si>
    <t>Poznámka k položce:_x000D_
Poznámka k položce:_x000D_
Vyústění drenáže před propustek v km 0,692.</t>
  </si>
  <si>
    <t>87</t>
  </si>
  <si>
    <t>895270101</t>
  </si>
  <si>
    <t>Proplachovací a kontrolní šachta z PE-HD pro drenáže liniových staveb šachtové dno DN 400/250 průchozí</t>
  </si>
  <si>
    <t>-459012885</t>
  </si>
  <si>
    <t>Proplachovací a kontrolní šachta z PE-HD pro drenáže liniových staveb DN 400 užitné výšky do 500 mm šachtové dno (DN šachty/DN vedení) DN 400/250 průchozí</t>
  </si>
  <si>
    <t>Poznámka k položce:_x000D_
Poznámka k položce:_x000D_
Korugovaná revizní šachta DN 400 z polypropylenu (PP)_x000D_
s teleskopickým adaptérem a poklopem na zatížení D400 (40t)_x000D_
- kompletní dodávka a osazení_x000D_
- včetně všech materiálů a komponentů_x000D_
- včetně napojení drenážních potrubí, včetně příp. vrtání a těsnění_x000D_
- včetně všech zemních prací_x000D_
- včetně veškeré dopravy a případných poplatků</t>
  </si>
  <si>
    <t>"Drenážní šachtice" 7</t>
  </si>
  <si>
    <t>88</t>
  </si>
  <si>
    <t>895270131</t>
  </si>
  <si>
    <t>Proplachovací a kontrolní šachta z PE-HD DN 400 pro drenáže liniových staveb šachtové prodloužení světlé hloubky 3000 mm</t>
  </si>
  <si>
    <t>613984923</t>
  </si>
  <si>
    <t>Proplachovací a kontrolní šachta z PE-HD pro drenáže liniových staveb DN 400 užitné výšky do 500 mm šachtové prodloužení světlé hloubky 3000 mm</t>
  </si>
  <si>
    <t>"Příplatek za celkovou hloubku (stavební výšku) šachty cca 1,20 m" 7</t>
  </si>
  <si>
    <t>89</t>
  </si>
  <si>
    <t>895270135</t>
  </si>
  <si>
    <t>Příplatek k rourám proplachovací a kontrolní šachty z PE-HD DN 400 pro drenáže liniových staveb za uříznutí šachtové roury</t>
  </si>
  <si>
    <t>-746917227</t>
  </si>
  <si>
    <t>Proplachovací a kontrolní šachta z PE-HD pro drenáže liniových staveb DN 400 užitné výšky do 500 mm Příplatek k ceně -0131 za uříznutí šachtového prodloužení</t>
  </si>
  <si>
    <t>90</t>
  </si>
  <si>
    <t>895270224</t>
  </si>
  <si>
    <t>Proplachovací a kontrolní šachta z PE-HD DN 400 pro drenáže liniových staveb poklop litinový pro třídu zatížení D 400</t>
  </si>
  <si>
    <t>1116840135</t>
  </si>
  <si>
    <t>Proplachovací a kontrolní šachta z PE-HD pro drenáže liniových staveb DN 400 užitné výšky do 500 mm poklop litinový pro třídu zatížení D 400</t>
  </si>
  <si>
    <t>Poznámka k položce:_x000D_
Poznámka k položce:_x000D_
Litinový poklop na zatížení D400 (40t)</t>
  </si>
  <si>
    <t>"Poklop drenážní šachtice" 7</t>
  </si>
  <si>
    <t>91</t>
  </si>
  <si>
    <t>895611111</t>
  </si>
  <si>
    <t>Drenážní vyúsť z betonových trub VT</t>
  </si>
  <si>
    <t>-540245338</t>
  </si>
  <si>
    <t>Drenážní výusť z trub betonových</t>
  </si>
  <si>
    <t>Poznámka k položce:_x000D_
Poznámka k položce:_x000D_
Kompletní drenážní výusť dle VL2.</t>
  </si>
  <si>
    <t>"Vyústění drenáže před propustek v km 0,69220" 1</t>
  </si>
  <si>
    <t>Ostatní konstrukce a práce, bourání</t>
  </si>
  <si>
    <t>92</t>
  </si>
  <si>
    <t>912211111</t>
  </si>
  <si>
    <t>Montáž směrového sloupku silničního plastového prosté uložení bez betonového základu</t>
  </si>
  <si>
    <t>727087307</t>
  </si>
  <si>
    <t>Montáž směrového sloupku plastového s odrazkou prostým uložením bez betonového základu silničního</t>
  </si>
  <si>
    <t>Poznámka k položce:_x000D_
Poznámka k položce:_x000D_
Červený směrový kruhový sloupek Z11g</t>
  </si>
  <si>
    <t>93</t>
  </si>
  <si>
    <t>40445162</t>
  </si>
  <si>
    <t>sloupek směrový silniční plastový 1,0m</t>
  </si>
  <si>
    <t>-1293305715</t>
  </si>
  <si>
    <t>94</t>
  </si>
  <si>
    <t>914111111</t>
  </si>
  <si>
    <t>Montáž svislé dopravní značky do velikosti 1 m2 objímkami na sloupek nebo konzolu</t>
  </si>
  <si>
    <t>1370098639</t>
  </si>
  <si>
    <t>Montáž svislé dopravní značky základní velikosti do 1 m2 objímkami na sloupky nebo konzoly</t>
  </si>
  <si>
    <t>Poznámka k položce:_x000D_
Poznámka k položce:_x000D_
Dopravní značky B20a (20 km/h)</t>
  </si>
  <si>
    <t>2,0</t>
  </si>
  <si>
    <t>95</t>
  </si>
  <si>
    <t>40445619</t>
  </si>
  <si>
    <t>zákazové, příkazové dopravní značky B1-B34, C1-15 500mm</t>
  </si>
  <si>
    <t>881108506</t>
  </si>
  <si>
    <t>96</t>
  </si>
  <si>
    <t>914511112</t>
  </si>
  <si>
    <t>Montáž sloupku dopravních značek délky do 3,5 m s betonovým základem a patkou D 60 mm</t>
  </si>
  <si>
    <t>-167579488</t>
  </si>
  <si>
    <t>Montáž sloupku dopravních značek délky do 3,5 m do hliníkové patky pro sloupek D 60 mm</t>
  </si>
  <si>
    <t>97</t>
  </si>
  <si>
    <t>40445225</t>
  </si>
  <si>
    <t>sloupek pro dopravní značku Zn D 60mm v 3,5m</t>
  </si>
  <si>
    <t>-338740695</t>
  </si>
  <si>
    <t>Poznámka k položce:_x000D_
Poznámka k položce:_x000D_
- včetně patky</t>
  </si>
  <si>
    <t>98</t>
  </si>
  <si>
    <t>915211111</t>
  </si>
  <si>
    <t>Vodorovné dopravní značení dělící čáry souvislé š 125 mm bílý plast</t>
  </si>
  <si>
    <t>1319715056</t>
  </si>
  <si>
    <t>Vodorovné dopravní značení stříkaným plastem dělící čára šířky 125 mm souvislá bílá základní</t>
  </si>
  <si>
    <t>Poznámka k položce:_x000D_
Poznámka k položce:_x000D_
- včetně materiálu</t>
  </si>
  <si>
    <t>"Obnova vodicí čáry na silnici III/15523 v místě stavby" 22</t>
  </si>
  <si>
    <t>99</t>
  </si>
  <si>
    <t>915611111</t>
  </si>
  <si>
    <t>Předznačení vodorovného liniového značení</t>
  </si>
  <si>
    <t>-1313234398</t>
  </si>
  <si>
    <t>Předznačení pro vodorovné značení stříkané barvou nebo prováděné z nátěrových hmot liniové dělicí čáry, vodicí proužky</t>
  </si>
  <si>
    <t>"Předznačení vodicí čáry u silnice III/15523, š. 0,125 m" 22</t>
  </si>
  <si>
    <t>100</t>
  </si>
  <si>
    <t>919112233</t>
  </si>
  <si>
    <t>Řezání spár pro vytvoření komůrky š 20 mm hl 40 mm pro těsnící zálivku v živičném krytu</t>
  </si>
  <si>
    <t>-957310472</t>
  </si>
  <si>
    <t>Řezání dilatačních spár v živičném krytu vytvoření komůrky pro těsnící zálivku šířky 20 mm, hloubky 40 mm</t>
  </si>
  <si>
    <t>"Napojení na ZÚ a KÚ" 19+16</t>
  </si>
  <si>
    <t>"U dlažby z kostek na ZÚ a KÚ" 19+9+16+7</t>
  </si>
  <si>
    <t>"V napojení sjezdů na cestu" 16+8+10+12+12+8+8</t>
  </si>
  <si>
    <t>919122132</t>
  </si>
  <si>
    <t>Těsnění spár zálivkou za tepla pro komůrky š 20 mm hl 40 mm s těsnicím profilem</t>
  </si>
  <si>
    <t>1708705870</t>
  </si>
  <si>
    <t>Utěsnění dilatačních spár zálivkou za tepla v cementobetonovém nebo živičném krytu včetně adhezního nátěru s těsnicím profilem pod zálivkou, pro komůrky šířky 20 mm, hloubky 40 mm</t>
  </si>
  <si>
    <t>Poznámka k položce:_x000D_
Poznámka k položce:_x000D_
Trvale pružná modifikovaná asfaltová zálivka za horka.</t>
  </si>
  <si>
    <t>"Utěsnění řezaných spár" 160,0</t>
  </si>
  <si>
    <t>102</t>
  </si>
  <si>
    <t>919535558</t>
  </si>
  <si>
    <t>Obetonování trubního propustku betonem prostým tř. C 20/25</t>
  </si>
  <si>
    <t>256062823</t>
  </si>
  <si>
    <t>Obetonování trubního propustku betonem prostým bez zvýšených nároků na prostředí tř. C 20/25</t>
  </si>
  <si>
    <t>Poznámka k položce:_x000D_
Poznámka k položce:_x000D_
Beton C20/25-XF3</t>
  </si>
  <si>
    <t>"Obetonování propustku DN 600 v km 0,69220" 11,0*0,69</t>
  </si>
  <si>
    <t>103</t>
  </si>
  <si>
    <t>919551014</t>
  </si>
  <si>
    <t>Zřízení propustků z trub plastových DN 600</t>
  </si>
  <si>
    <t>-760660470</t>
  </si>
  <si>
    <t>Zřízení propustků a hospodářských přejezdů z trub plastových do DN 600</t>
  </si>
  <si>
    <t>Poznámka k položce:_x000D_
Poznámka k položce:_x000D_
Trubní propustky DN 600 z PE-HD/PP, SN 16_x000D_
- kompletní provedení dle PD_x000D_
- včetně veškerých zemních prací a kompletní likvidace_x000D_
  materiálu, včetně manipulace, včetně poplatků za skládku_x000D_
- včetně zásypů (možno použít vhodný přebytečný materiál_x000D_
  ze stavby dle ČSN 73 6244), vč. hutnění po vrstvách_x000D_
- včetně všech potřebných materiálů_x000D_
- včetně veškeré dopravy</t>
  </si>
  <si>
    <t>"Propustek v km 0,69220" 11,0</t>
  </si>
  <si>
    <t>104</t>
  </si>
  <si>
    <t>28614490</t>
  </si>
  <si>
    <t>trubka kanalizační PE-HD/PP korugovaná DN 600x6000mm SN16</t>
  </si>
  <si>
    <t>-1081236427</t>
  </si>
  <si>
    <t>11*1,015 'Přepočtené koeficientem množství</t>
  </si>
  <si>
    <t>105</t>
  </si>
  <si>
    <t>938902151</t>
  </si>
  <si>
    <t>Čistění příkopů strojně příkopovou frézou š dna do 400 mm</t>
  </si>
  <si>
    <t>1263685687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</si>
  <si>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</si>
  <si>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Poznámka k položce:_x000D_
Poznámka k položce:_x000D_
- včetně kompletní likvidace vyzískaného materiálu,_x000D_
  včetně naložení, odvozu, složení, poplatků</t>
  </si>
  <si>
    <t>"příkop podél místní komunikace u propustku na KÚ" 10,0+10,0</t>
  </si>
  <si>
    <t>106</t>
  </si>
  <si>
    <t>938908411</t>
  </si>
  <si>
    <t>Čištění vozovek splachováním vodou</t>
  </si>
  <si>
    <t>-1975044868</t>
  </si>
  <si>
    <t>Čištění vozovek splachováním vodou povrchu podkladu nebo krytu živičného, betonového nebo dlážděného</t>
  </si>
  <si>
    <t>Poznámka k položce:_x000D_
Poznámka k položce:_x000D_
Očištění okraje vozovky silnice III/15523 na ZÚ_x000D_
a MK na KÚ pro řádné napojení polní cesty</t>
  </si>
  <si>
    <t>25,0*1,0</t>
  </si>
  <si>
    <t>20,0*1,0</t>
  </si>
  <si>
    <t>107</t>
  </si>
  <si>
    <t>939291013</t>
  </si>
  <si>
    <t>Obetonování konstrukcí pozemních komunikací z betonu prostého tř. C 20/25</t>
  </si>
  <si>
    <t>2000682603</t>
  </si>
  <si>
    <t>Obetonování konstrukcí pozemních komunikací z betonu prostého bez zvláštních nároků na prostředí tř. C 20/25</t>
  </si>
  <si>
    <t>Poznámka k položce:_x000D_
Poznámka k položce:_x000D_
Beton C20/25-XF3 tl. 100 mm</t>
  </si>
  <si>
    <t>"Obet. přejížděných drenáží ve sjezdech a výhybnách" (16+10+12+8)*0,5*0,1</t>
  </si>
  <si>
    <t>108</t>
  </si>
  <si>
    <t>966008112</t>
  </si>
  <si>
    <t>Bourání trubního propustku DN přes 300 do 500</t>
  </si>
  <si>
    <t>-733908395</t>
  </si>
  <si>
    <t>Bourání trubního propustku s odklizením a uložením vybouraného materiálu na skládku na vzdálenost do 3 m nebo s naložením na dopravní prostředek z trub betonových nebo železobetonových DN přes 300 do 500 mm</t>
  </si>
  <si>
    <t>Poznámka k položce:_x000D_
Poznámka k položce:_x000D_
Bourání stávajících propustků_x000D_
- kompletní vybourání, naložení, odvoz a uložení_x000D_
- včetně případné dlažby před a za propustkem_x000D_
- položka je včetně veškeré dopravy</t>
  </si>
  <si>
    <t>"Odstranění stávajícího propustku na KÚ, DN 600" 11,0</t>
  </si>
  <si>
    <t>109</t>
  </si>
  <si>
    <t>966008311</t>
  </si>
  <si>
    <t>Bourání čela trubního propustku z betonu železového</t>
  </si>
  <si>
    <t>934205441</t>
  </si>
  <si>
    <t>Bourání trubního propustku s odklizením a uložením vybouraného materiálu na skládku na vzdálenost do 3 m nebo s naložením na dopravní prostředek čela z betonu železového</t>
  </si>
  <si>
    <t>Poznámka k položce:_x000D_
Poznámka k položce:_x000D_
Bourání čel stávajících propustků_x000D_
- kompletní vybourání, včetně naložení, odvozu a uložení_x000D_
- včetně případných kamenných prvků_x000D_
- položka je včetně veškeré dopravy</t>
  </si>
  <si>
    <t>"Čela rekonstruovaného propustku na KÚ, odhadem" 2*(1,5*0,5*1,5)</t>
  </si>
  <si>
    <t>997</t>
  </si>
  <si>
    <t>Přesun sutě</t>
  </si>
  <si>
    <t>110</t>
  </si>
  <si>
    <t>997221612</t>
  </si>
  <si>
    <t>Nakládání vybouraných hmot na dopravní prostředky pro vodorovnou dopravu</t>
  </si>
  <si>
    <t>-1673111354</t>
  </si>
  <si>
    <t>Nakládání na dopravní prostředky pro vodorovnou dopravu vybouraných hmot</t>
  </si>
  <si>
    <t>111</t>
  </si>
  <si>
    <t>997221655</t>
  </si>
  <si>
    <t>Poplatek za uložení na skládce (skládkovné) zeminy a kamení kód odpadu 17 05 04</t>
  </si>
  <si>
    <t>-1021959316</t>
  </si>
  <si>
    <t>Poplatek za uložení stavebního odpadu na skládce (skládkovné) zeminy a kamení zatříděného do Katalogu odpadů pod kódem 17 05 04</t>
  </si>
  <si>
    <t>"přebytek dle bilance zemních prací" 1907,98*1,6</t>
  </si>
  <si>
    <t>"nevhodná zemina (drny)" 18,40*1,6</t>
  </si>
  <si>
    <t>"nevhodná část nestmel. vrstev stáv. sjezdů" 60*0,15*1,6</t>
  </si>
  <si>
    <t>112</t>
  </si>
  <si>
    <t>997221862</t>
  </si>
  <si>
    <t>Poplatek za uložení na recyklační skládce (skládkovné) stavebního odpadu z armovaného betonu pod kódem 17 01 01</t>
  </si>
  <si>
    <t>-1508220486</t>
  </si>
  <si>
    <t>Poplatek za uložení stavebního odpadu na recyklační skládce (skládkovné) z armovaného betonu zatříděného do Katalogu odpadů pod kódem 17 01 01</t>
  </si>
  <si>
    <t>113</t>
  </si>
  <si>
    <t>997231111</t>
  </si>
  <si>
    <t>Vodorovná doprava suti a vybouraných hmot do 1 km</t>
  </si>
  <si>
    <t>-1964768733</t>
  </si>
  <si>
    <t>Vodorovná doprava suti a vybouraných hmot s vyložením a hrubým urovnáním na vzdálenost do 1 km</t>
  </si>
  <si>
    <t>114</t>
  </si>
  <si>
    <t>997231119</t>
  </si>
  <si>
    <t>Příplatek ZKD 1 km vodorovné dopravy suti a vybouraných hmot</t>
  </si>
  <si>
    <t>-576143422</t>
  </si>
  <si>
    <t>Vodorovná doprava suti a vybouraných hmot s vyložením a hrubým urovnáním na vzdálenost Příplatek k cenám za každý další započatý 1 km</t>
  </si>
  <si>
    <t>998</t>
  </si>
  <si>
    <t>Přesun hmot</t>
  </si>
  <si>
    <t>115</t>
  </si>
  <si>
    <t>998225111</t>
  </si>
  <si>
    <t>Přesun hmot pro pozemní komunikace s krytem z kamene, monolitickým betonovým nebo živičným</t>
  </si>
  <si>
    <t>-1223171421</t>
  </si>
  <si>
    <t>Přesun hmot pro komunikace s krytem z kameniva, monolitickým betonovým nebo živičným dopravní vzdálenost do 200 m jakékoliv délky objektu</t>
  </si>
  <si>
    <t>116</t>
  </si>
  <si>
    <t>998225192</t>
  </si>
  <si>
    <t>Příplatek k přesunu hmot pro pozemní komunikace s krytem z kamene, živičným, betonovým do 2000 m</t>
  </si>
  <si>
    <t>-1097753997</t>
  </si>
  <si>
    <t>Přesun hmot pro komunikace s krytem z kameniva, monolitickým betonovým nebo živičným Příplatek k ceně za zvětšený přesun přes vymezenou vodorovnou dopravní vzdálenost do 2000 m</t>
  </si>
  <si>
    <t>VRN</t>
  </si>
  <si>
    <t>Vedlejší rozpočtové náklady</t>
  </si>
  <si>
    <t>VRN1</t>
  </si>
  <si>
    <t>Průzkumné, geodetické a projektové práce</t>
  </si>
  <si>
    <t>117</t>
  </si>
  <si>
    <t>011303000</t>
  </si>
  <si>
    <t>Archeologická činnost</t>
  </si>
  <si>
    <t>…</t>
  </si>
  <si>
    <t>1024</t>
  </si>
  <si>
    <t>1850833019</t>
  </si>
  <si>
    <t>Poznámka k položce:_x000D_
Poznámka k položce:_x000D_
Archeologický dohled</t>
  </si>
  <si>
    <t>118</t>
  </si>
  <si>
    <t>011324000</t>
  </si>
  <si>
    <t>Archeologický výzkum</t>
  </si>
  <si>
    <t>48803747</t>
  </si>
  <si>
    <t>119</t>
  </si>
  <si>
    <t>011514000</t>
  </si>
  <si>
    <t>Stavebně-technický průzkum</t>
  </si>
  <si>
    <t>-1035390905</t>
  </si>
  <si>
    <t>Poznámka k položce:_x000D_
Poznámka k položce:_x000D_
Pasportizace sousedních objektů (výklenková kaple, boží muka)_x000D_
před stavbou, v průběhu stavby a po dokončení stavby,_x000D_
včetně fotodokumentace a videozáznamu_x000D_
- včetně potvrzení vlastníka objektu</t>
  </si>
  <si>
    <t>120</t>
  </si>
  <si>
    <t>012203000</t>
  </si>
  <si>
    <t>Zeměměřičské práce před výstavbou</t>
  </si>
  <si>
    <t>1757165389</t>
  </si>
  <si>
    <t>Poznámka k položce:_x000D_
Poznámka k položce:_x000D_
Geodetické práce před výstavbou,_x000D_
geodetické vytyčení pozemků a stavby před zahájením realizace.</t>
  </si>
  <si>
    <t>121</t>
  </si>
  <si>
    <t>012303000</t>
  </si>
  <si>
    <t>Zeměměřičské práce při provádění stavby</t>
  </si>
  <si>
    <t>-1323303252</t>
  </si>
  <si>
    <t>Poznámka k položce:_x000D_
Poznámka k položce:_x000D_
Veškerá potřebná geodetická měření při výstavbě</t>
  </si>
  <si>
    <t>122</t>
  </si>
  <si>
    <t>012414000</t>
  </si>
  <si>
    <t>Geometrický plán</t>
  </si>
  <si>
    <t>2104391814</t>
  </si>
  <si>
    <t>Poznámka k položce:_x000D_
Poznámka k položce:_x000D_
- geometrický plán na služebnost (napojení cesty_x000D_
  na silnici III/15523) dle požadavku SÚS JčK_x000D_
  (viz. vyjádření č. 11 v dokladové části PD)_x000D_
- včetně všech náležitostí</t>
  </si>
  <si>
    <t>123</t>
  </si>
  <si>
    <t>012444000</t>
  </si>
  <si>
    <t>Geodetické měření skutečného provedení stavby</t>
  </si>
  <si>
    <t>-1257503090</t>
  </si>
  <si>
    <t>124</t>
  </si>
  <si>
    <t>013254000</t>
  </si>
  <si>
    <t>Dokumentace skutečného provedení stavby</t>
  </si>
  <si>
    <t>1692140696</t>
  </si>
  <si>
    <t>Poznámka k položce:_x000D_
Poznámka k položce:_x000D_
DSPS 4x tištěná, 1x CD</t>
  </si>
  <si>
    <t>VRN2</t>
  </si>
  <si>
    <t>Příprava staveniště</t>
  </si>
  <si>
    <t>125</t>
  </si>
  <si>
    <t>021103000</t>
  </si>
  <si>
    <t>Zabezpečení přírodních hodnot na místě</t>
  </si>
  <si>
    <t>-73140709</t>
  </si>
  <si>
    <t>Poznámka k položce:_x000D_
Poznámka k položce:_x000D_
Ochrana výklenkové kaple v km 0,420 a křížku na KÚ</t>
  </si>
  <si>
    <t>VRN3</t>
  </si>
  <si>
    <t>Zařízení staveniště</t>
  </si>
  <si>
    <t>126</t>
  </si>
  <si>
    <t>032103000</t>
  </si>
  <si>
    <t>Náklady na stavební buňky, úpravu stávajících objektů</t>
  </si>
  <si>
    <t>1951387947</t>
  </si>
  <si>
    <t>Poznámka k položce:_x000D_
Poznámka k položce:_x000D_
Kompletní dodávka stavební buňky dle potřeb zhotovitele</t>
  </si>
  <si>
    <t>127</t>
  </si>
  <si>
    <t>039103000</t>
  </si>
  <si>
    <t>Rozebrání, bourání a odvoz zařízení staveniště</t>
  </si>
  <si>
    <t>2048920278</t>
  </si>
  <si>
    <t>Poznámka k položce:_x000D_
Poznámka k položce:_x000D_
Kompletní odstranění a odvoz buňky</t>
  </si>
  <si>
    <t>VRN4</t>
  </si>
  <si>
    <t>Inženýrská činnost</t>
  </si>
  <si>
    <t>128</t>
  </si>
  <si>
    <t>043002000</t>
  </si>
  <si>
    <t>Zkoušky a ostatní měření</t>
  </si>
  <si>
    <t>-1898383164</t>
  </si>
  <si>
    <t>Poznámka k položce:_x000D_
Poznámka k položce:_x000D_
Zkoušení materiálů zkušebnou zhotovitele nebo nezávislou_x000D_
zkušebnou._x000D_
Zkoušení konstrukcí a prací zkušebnou zhotovitele nebo _x000D_
nezávislou zkušebnou.</t>
  </si>
  <si>
    <t>129</t>
  </si>
  <si>
    <t>045002000</t>
  </si>
  <si>
    <t>Kompletační a koordinační činnost</t>
  </si>
  <si>
    <t>-81635010</t>
  </si>
  <si>
    <t>Poznámka k položce:_x000D_
Poznámka k položce:_x000D_
Zajištění fotodokumentace dokumentující postup výstavby -_x000D_
2x na CD</t>
  </si>
  <si>
    <t>VRN6</t>
  </si>
  <si>
    <t>Územní vlivy</t>
  </si>
  <si>
    <t>130</t>
  </si>
  <si>
    <t>060001000</t>
  </si>
  <si>
    <t>-1431540231</t>
  </si>
  <si>
    <t>Poznámka k položce:_x000D_
Poznámka k položce:_x000D_
Průběžné čištění vozovky silnice III/15523 a MK_x000D_
od případných nánosů ze stavby._x000D_
Očištění vozovky silnice III/15523 a MK a uvedení_x000D_
do původního stavu po dokončení polní cesty.</t>
  </si>
  <si>
    <t>VRN7</t>
  </si>
  <si>
    <t>Provozní vlivy</t>
  </si>
  <si>
    <t>131</t>
  </si>
  <si>
    <t>072103000</t>
  </si>
  <si>
    <t>Silniční provoz - projednání DIO a zajištění DIR</t>
  </si>
  <si>
    <t>-693580030</t>
  </si>
  <si>
    <t>Poznámka k položce:_x000D_
Poznámka k položce:_x000D_
Dopravně-inženýrská opatření (DIO) po dobu výstavby - _x000D_
návrh, projednání a odsouhlasení DIO_x000D_
Policií ČR, příslušným Odborem dopravy a SÚS,_x000D_
včetně zajištění stanovení přechodné_x000D_
úpravy provozu na pozemní komunikaci</t>
  </si>
  <si>
    <t>132</t>
  </si>
  <si>
    <t>072203000</t>
  </si>
  <si>
    <t>Silniční provoz - zajištění DIO (dopravní značení)</t>
  </si>
  <si>
    <t>-1074707529</t>
  </si>
  <si>
    <t>Poznámka k položce:_x000D_
Poznámka k položce:_x000D_
Dopravně-inženýrská opatření (DIO) po dobu výstavby - _x000D_
kompletní návrh, dodávka, montáž, přemísťování_x000D_
dočasného dopravního značení během výstavby,_x000D_
následná demontáž a odvoz po dokončení stavby_x000D_
- položka je včetně veškeré dopravy_x000D_
- včetně případného zakrytí a odkrytí stávajících značek,_x000D_
  které by byly v rozporu s DIO</t>
  </si>
  <si>
    <t>133</t>
  </si>
  <si>
    <t>075002000</t>
  </si>
  <si>
    <t>Ochranná pásma</t>
  </si>
  <si>
    <t>105554323</t>
  </si>
  <si>
    <t>Poznámka k položce:_x000D_
Poznámky k položce:_x000D_
- vytyčení polohy stávajících inženýrských sítí_x000D_
- včetně případných kopaných sond pro určení_x000D_
  přesné polohy sítě, včetně následného uvedení_x000D_
  terénu do původního stavu a kompletní likvidace_x000D_
  případného vyzískaného materiálu, vč. dopravy a poplatků_x000D_
- zajištění dohledu příslušného správce IS_x000D_
- zajištění výstupního souhlasu provozovatele IS_x000D_
  s provedením ochrany či úpravy sítě</t>
  </si>
  <si>
    <t>134</t>
  </si>
  <si>
    <t>075203000</t>
  </si>
  <si>
    <t>Ochranná pásma vodárenská</t>
  </si>
  <si>
    <t>-470893519</t>
  </si>
  <si>
    <t>Poznámka k položce:_x000D_
OCHRANA STÁVAJÍCÍCH VODOHOSPODÁŘSKÝCH SÍTÍ:_x000D_
Vše níže uvedené v kompletním provedení včetně_x000D_
všech zemních prací, dodávky materiálů, dopravy,_x000D_
manipulace s materiály, likvidace případného _x000D_
vyzískaného materiálu, poplatků, apod._x000D_
_x000D_
Vodovody v km cca 0,014 a 0,493-0,533:_x000D_
Ruční odkopání potrubí._x000D_
V případě nutnosti obsyp vodovodů vhodným _x000D_
materiálem dle TKP3 a TKP4, v krajním případě_x000D_
dočasná ochrana silničními panely. _x000D_
Délka křížení s vodovody = cca 12 + 45 m.</t>
  </si>
  <si>
    <t>135</t>
  </si>
  <si>
    <t>079002000</t>
  </si>
  <si>
    <t>Ostatní provozní vlivy</t>
  </si>
  <si>
    <t>607500624</t>
  </si>
  <si>
    <t>Poznámka k položce:_x000D_
Poznámka k položce:_x000D_
Případné provizorní nájezdy (např. z nesmeleného kameniva)_x000D_
na cestu na ZÚ a KÚ pro umožnění zemědělské obsluhy _x000D_
okolních pozemků v závislosti na postupu výstavby zvoleném _x000D_
zhotovitelem.</t>
  </si>
  <si>
    <t>VRN9</t>
  </si>
  <si>
    <t>Ostatní náklady</t>
  </si>
  <si>
    <t>136</t>
  </si>
  <si>
    <t>091303000</t>
  </si>
  <si>
    <t>Umělecká díla nepřenosná</t>
  </si>
  <si>
    <t>284447907</t>
  </si>
  <si>
    <t>Poznámka k položce:_x000D_
Poznámka k položce:_x000D_
Zhotovení a instalace prezentační cedule dle požadavku objednatele_x000D_
- cedule 800x600 mm z kompozitního sendvičového materiálu_x000D_
(hliník a centrální PE deska) na dřevěnou desku na sloupku_x000D_
s malou stříškou_x000D_
- 2 ks (na ZÚ a KÚ)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</si>
</sst>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1"/>
      <c r="AL5" s="21"/>
      <c r="AM5" s="21"/>
      <c r="AN5" s="21"/>
      <c r="AO5" s="21"/>
      <c r="AP5" s="21"/>
      <c r="AQ5" s="21"/>
      <c r="AR5" s="19"/>
      <c r="BE5" s="23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1" t="s">
        <v>17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1"/>
      <c r="AL6" s="21"/>
      <c r="AM6" s="21"/>
      <c r="AN6" s="21"/>
      <c r="AO6" s="21"/>
      <c r="AP6" s="21"/>
      <c r="AQ6" s="21"/>
      <c r="AR6" s="19"/>
      <c r="BE6" s="23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7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7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3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7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37"/>
      <c r="BS13" s="16" t="s">
        <v>6</v>
      </c>
    </row>
    <row r="14" spans="1:74" ht="12.75">
      <c r="B14" s="20"/>
      <c r="C14" s="21"/>
      <c r="D14" s="21"/>
      <c r="E14" s="242" t="s">
        <v>28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3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7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37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7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37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7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7"/>
    </row>
    <row r="23" spans="1:71" s="1" customFormat="1" ht="16.5" customHeight="1">
      <c r="B23" s="20"/>
      <c r="C23" s="21"/>
      <c r="D23" s="21"/>
      <c r="E23" s="244" t="s">
        <v>1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1"/>
      <c r="AP23" s="21"/>
      <c r="AQ23" s="21"/>
      <c r="AR23" s="19"/>
      <c r="BE23" s="23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7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5">
        <f>ROUND(AG94,2)</f>
        <v>0</v>
      </c>
      <c r="AL26" s="246"/>
      <c r="AM26" s="246"/>
      <c r="AN26" s="246"/>
      <c r="AO26" s="246"/>
      <c r="AP26" s="35"/>
      <c r="AQ26" s="35"/>
      <c r="AR26" s="38"/>
      <c r="BE26" s="23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7" t="s">
        <v>34</v>
      </c>
      <c r="M28" s="247"/>
      <c r="N28" s="247"/>
      <c r="O28" s="247"/>
      <c r="P28" s="247"/>
      <c r="Q28" s="35"/>
      <c r="R28" s="35"/>
      <c r="S28" s="35"/>
      <c r="T28" s="35"/>
      <c r="U28" s="35"/>
      <c r="V28" s="35"/>
      <c r="W28" s="247" t="s">
        <v>35</v>
      </c>
      <c r="X28" s="247"/>
      <c r="Y28" s="247"/>
      <c r="Z28" s="247"/>
      <c r="AA28" s="247"/>
      <c r="AB28" s="247"/>
      <c r="AC28" s="247"/>
      <c r="AD28" s="247"/>
      <c r="AE28" s="247"/>
      <c r="AF28" s="35"/>
      <c r="AG28" s="35"/>
      <c r="AH28" s="35"/>
      <c r="AI28" s="35"/>
      <c r="AJ28" s="35"/>
      <c r="AK28" s="247" t="s">
        <v>36</v>
      </c>
      <c r="AL28" s="247"/>
      <c r="AM28" s="247"/>
      <c r="AN28" s="247"/>
      <c r="AO28" s="247"/>
      <c r="AP28" s="35"/>
      <c r="AQ28" s="35"/>
      <c r="AR28" s="38"/>
      <c r="BE28" s="237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50">
        <v>0.21</v>
      </c>
      <c r="M29" s="249"/>
      <c r="N29" s="249"/>
      <c r="O29" s="249"/>
      <c r="P29" s="249"/>
      <c r="Q29" s="40"/>
      <c r="R29" s="40"/>
      <c r="S29" s="40"/>
      <c r="T29" s="40"/>
      <c r="U29" s="40"/>
      <c r="V29" s="40"/>
      <c r="W29" s="248">
        <f>ROUND(AZ94, 2)</f>
        <v>0</v>
      </c>
      <c r="X29" s="249"/>
      <c r="Y29" s="249"/>
      <c r="Z29" s="249"/>
      <c r="AA29" s="249"/>
      <c r="AB29" s="249"/>
      <c r="AC29" s="249"/>
      <c r="AD29" s="249"/>
      <c r="AE29" s="249"/>
      <c r="AF29" s="40"/>
      <c r="AG29" s="40"/>
      <c r="AH29" s="40"/>
      <c r="AI29" s="40"/>
      <c r="AJ29" s="40"/>
      <c r="AK29" s="248">
        <f>ROUND(AV94, 2)</f>
        <v>0</v>
      </c>
      <c r="AL29" s="249"/>
      <c r="AM29" s="249"/>
      <c r="AN29" s="249"/>
      <c r="AO29" s="249"/>
      <c r="AP29" s="40"/>
      <c r="AQ29" s="40"/>
      <c r="AR29" s="41"/>
      <c r="BE29" s="238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50">
        <v>0.12</v>
      </c>
      <c r="M30" s="249"/>
      <c r="N30" s="249"/>
      <c r="O30" s="249"/>
      <c r="P30" s="249"/>
      <c r="Q30" s="40"/>
      <c r="R30" s="40"/>
      <c r="S30" s="40"/>
      <c r="T30" s="40"/>
      <c r="U30" s="40"/>
      <c r="V30" s="40"/>
      <c r="W30" s="248">
        <f>ROUND(BA94, 2)</f>
        <v>0</v>
      </c>
      <c r="X30" s="249"/>
      <c r="Y30" s="249"/>
      <c r="Z30" s="249"/>
      <c r="AA30" s="249"/>
      <c r="AB30" s="249"/>
      <c r="AC30" s="249"/>
      <c r="AD30" s="249"/>
      <c r="AE30" s="249"/>
      <c r="AF30" s="40"/>
      <c r="AG30" s="40"/>
      <c r="AH30" s="40"/>
      <c r="AI30" s="40"/>
      <c r="AJ30" s="40"/>
      <c r="AK30" s="248">
        <f>ROUND(AW94, 2)</f>
        <v>0</v>
      </c>
      <c r="AL30" s="249"/>
      <c r="AM30" s="249"/>
      <c r="AN30" s="249"/>
      <c r="AO30" s="249"/>
      <c r="AP30" s="40"/>
      <c r="AQ30" s="40"/>
      <c r="AR30" s="41"/>
      <c r="BE30" s="238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50">
        <v>0.21</v>
      </c>
      <c r="M31" s="249"/>
      <c r="N31" s="249"/>
      <c r="O31" s="249"/>
      <c r="P31" s="249"/>
      <c r="Q31" s="40"/>
      <c r="R31" s="40"/>
      <c r="S31" s="40"/>
      <c r="T31" s="40"/>
      <c r="U31" s="40"/>
      <c r="V31" s="40"/>
      <c r="W31" s="248">
        <f>ROUND(BB94, 2)</f>
        <v>0</v>
      </c>
      <c r="X31" s="249"/>
      <c r="Y31" s="249"/>
      <c r="Z31" s="249"/>
      <c r="AA31" s="249"/>
      <c r="AB31" s="249"/>
      <c r="AC31" s="249"/>
      <c r="AD31" s="249"/>
      <c r="AE31" s="249"/>
      <c r="AF31" s="40"/>
      <c r="AG31" s="40"/>
      <c r="AH31" s="40"/>
      <c r="AI31" s="40"/>
      <c r="AJ31" s="40"/>
      <c r="AK31" s="248">
        <v>0</v>
      </c>
      <c r="AL31" s="249"/>
      <c r="AM31" s="249"/>
      <c r="AN31" s="249"/>
      <c r="AO31" s="249"/>
      <c r="AP31" s="40"/>
      <c r="AQ31" s="40"/>
      <c r="AR31" s="41"/>
      <c r="BE31" s="238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50">
        <v>0.12</v>
      </c>
      <c r="M32" s="249"/>
      <c r="N32" s="249"/>
      <c r="O32" s="249"/>
      <c r="P32" s="249"/>
      <c r="Q32" s="40"/>
      <c r="R32" s="40"/>
      <c r="S32" s="40"/>
      <c r="T32" s="40"/>
      <c r="U32" s="40"/>
      <c r="V32" s="40"/>
      <c r="W32" s="248">
        <f>ROUND(BC94, 2)</f>
        <v>0</v>
      </c>
      <c r="X32" s="249"/>
      <c r="Y32" s="249"/>
      <c r="Z32" s="249"/>
      <c r="AA32" s="249"/>
      <c r="AB32" s="249"/>
      <c r="AC32" s="249"/>
      <c r="AD32" s="249"/>
      <c r="AE32" s="249"/>
      <c r="AF32" s="40"/>
      <c r="AG32" s="40"/>
      <c r="AH32" s="40"/>
      <c r="AI32" s="40"/>
      <c r="AJ32" s="40"/>
      <c r="AK32" s="248">
        <v>0</v>
      </c>
      <c r="AL32" s="249"/>
      <c r="AM32" s="249"/>
      <c r="AN32" s="249"/>
      <c r="AO32" s="249"/>
      <c r="AP32" s="40"/>
      <c r="AQ32" s="40"/>
      <c r="AR32" s="41"/>
      <c r="BE32" s="238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50">
        <v>0</v>
      </c>
      <c r="M33" s="249"/>
      <c r="N33" s="249"/>
      <c r="O33" s="249"/>
      <c r="P33" s="249"/>
      <c r="Q33" s="40"/>
      <c r="R33" s="40"/>
      <c r="S33" s="40"/>
      <c r="T33" s="40"/>
      <c r="U33" s="40"/>
      <c r="V33" s="40"/>
      <c r="W33" s="248">
        <f>ROUND(BD94, 2)</f>
        <v>0</v>
      </c>
      <c r="X33" s="249"/>
      <c r="Y33" s="249"/>
      <c r="Z33" s="249"/>
      <c r="AA33" s="249"/>
      <c r="AB33" s="249"/>
      <c r="AC33" s="249"/>
      <c r="AD33" s="249"/>
      <c r="AE33" s="249"/>
      <c r="AF33" s="40"/>
      <c r="AG33" s="40"/>
      <c r="AH33" s="40"/>
      <c r="AI33" s="40"/>
      <c r="AJ33" s="40"/>
      <c r="AK33" s="248">
        <v>0</v>
      </c>
      <c r="AL33" s="249"/>
      <c r="AM33" s="249"/>
      <c r="AN33" s="249"/>
      <c r="AO33" s="249"/>
      <c r="AP33" s="40"/>
      <c r="AQ33" s="40"/>
      <c r="AR33" s="41"/>
      <c r="BE33" s="23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7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51" t="s">
        <v>45</v>
      </c>
      <c r="Y35" s="252"/>
      <c r="Z35" s="252"/>
      <c r="AA35" s="252"/>
      <c r="AB35" s="252"/>
      <c r="AC35" s="44"/>
      <c r="AD35" s="44"/>
      <c r="AE35" s="44"/>
      <c r="AF35" s="44"/>
      <c r="AG35" s="44"/>
      <c r="AH35" s="44"/>
      <c r="AI35" s="44"/>
      <c r="AJ35" s="44"/>
      <c r="AK35" s="253">
        <f>SUM(AK26:AK33)</f>
        <v>0</v>
      </c>
      <c r="AL35" s="252"/>
      <c r="AM35" s="252"/>
      <c r="AN35" s="252"/>
      <c r="AO35" s="25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2023-009-4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5" t="str">
        <f>K6</f>
        <v>Polní cesta VC15 v k.ú. Borovnice u Českých Budějovic</v>
      </c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  <c r="AI85" s="256"/>
      <c r="AJ85" s="256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7" t="str">
        <f>IF(AN8= "","",AN8)</f>
        <v>17. 9. 2024</v>
      </c>
      <c r="AN87" s="257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8" t="str">
        <f>IF(E17="","",E17)</f>
        <v xml:space="preserve"> </v>
      </c>
      <c r="AN89" s="259"/>
      <c r="AO89" s="259"/>
      <c r="AP89" s="259"/>
      <c r="AQ89" s="35"/>
      <c r="AR89" s="38"/>
      <c r="AS89" s="260" t="s">
        <v>53</v>
      </c>
      <c r="AT89" s="26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58" t="str">
        <f>IF(E20="","",E20)</f>
        <v xml:space="preserve"> </v>
      </c>
      <c r="AN90" s="259"/>
      <c r="AO90" s="259"/>
      <c r="AP90" s="259"/>
      <c r="AQ90" s="35"/>
      <c r="AR90" s="38"/>
      <c r="AS90" s="262"/>
      <c r="AT90" s="26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4"/>
      <c r="AT91" s="26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6" t="s">
        <v>54</v>
      </c>
      <c r="D92" s="267"/>
      <c r="E92" s="267"/>
      <c r="F92" s="267"/>
      <c r="G92" s="267"/>
      <c r="H92" s="72"/>
      <c r="I92" s="268" t="s">
        <v>55</v>
      </c>
      <c r="J92" s="267"/>
      <c r="K92" s="267"/>
      <c r="L92" s="267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7"/>
      <c r="AD92" s="267"/>
      <c r="AE92" s="267"/>
      <c r="AF92" s="267"/>
      <c r="AG92" s="269" t="s">
        <v>56</v>
      </c>
      <c r="AH92" s="267"/>
      <c r="AI92" s="267"/>
      <c r="AJ92" s="267"/>
      <c r="AK92" s="267"/>
      <c r="AL92" s="267"/>
      <c r="AM92" s="267"/>
      <c r="AN92" s="268" t="s">
        <v>57</v>
      </c>
      <c r="AO92" s="267"/>
      <c r="AP92" s="270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4">
        <f>ROUND(AG95,2)</f>
        <v>0</v>
      </c>
      <c r="AH94" s="274"/>
      <c r="AI94" s="274"/>
      <c r="AJ94" s="274"/>
      <c r="AK94" s="274"/>
      <c r="AL94" s="274"/>
      <c r="AM94" s="274"/>
      <c r="AN94" s="275">
        <f>SUM(AG94,AT94)</f>
        <v>0</v>
      </c>
      <c r="AO94" s="275"/>
      <c r="AP94" s="275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A95" s="92" t="s">
        <v>77</v>
      </c>
      <c r="B95" s="93"/>
      <c r="C95" s="94"/>
      <c r="D95" s="273" t="s">
        <v>78</v>
      </c>
      <c r="E95" s="273"/>
      <c r="F95" s="273"/>
      <c r="G95" s="273"/>
      <c r="H95" s="273"/>
      <c r="I95" s="95"/>
      <c r="J95" s="273" t="s">
        <v>79</v>
      </c>
      <c r="K95" s="273"/>
      <c r="L95" s="273"/>
      <c r="M95" s="273"/>
      <c r="N95" s="273"/>
      <c r="O95" s="273"/>
      <c r="P95" s="273"/>
      <c r="Q95" s="273"/>
      <c r="R95" s="273"/>
      <c r="S95" s="273"/>
      <c r="T95" s="273"/>
      <c r="U95" s="273"/>
      <c r="V95" s="273"/>
      <c r="W95" s="273"/>
      <c r="X95" s="273"/>
      <c r="Y95" s="273"/>
      <c r="Z95" s="273"/>
      <c r="AA95" s="273"/>
      <c r="AB95" s="273"/>
      <c r="AC95" s="273"/>
      <c r="AD95" s="273"/>
      <c r="AE95" s="273"/>
      <c r="AF95" s="273"/>
      <c r="AG95" s="271">
        <f>'101 - Polní cesta VC15'!J30</f>
        <v>0</v>
      </c>
      <c r="AH95" s="272"/>
      <c r="AI95" s="272"/>
      <c r="AJ95" s="272"/>
      <c r="AK95" s="272"/>
      <c r="AL95" s="272"/>
      <c r="AM95" s="272"/>
      <c r="AN95" s="271">
        <f>SUM(AG95,AT95)</f>
        <v>0</v>
      </c>
      <c r="AO95" s="272"/>
      <c r="AP95" s="272"/>
      <c r="AQ95" s="96" t="s">
        <v>80</v>
      </c>
      <c r="AR95" s="97"/>
      <c r="AS95" s="98">
        <v>0</v>
      </c>
      <c r="AT95" s="99">
        <f>ROUND(SUM(AV95:AW95),2)</f>
        <v>0</v>
      </c>
      <c r="AU95" s="100">
        <f>'101 - Polní cesta VC15'!P133</f>
        <v>0</v>
      </c>
      <c r="AV95" s="99">
        <f>'101 - Polní cesta VC15'!J33</f>
        <v>0</v>
      </c>
      <c r="AW95" s="99">
        <f>'101 - Polní cesta VC15'!J34</f>
        <v>0</v>
      </c>
      <c r="AX95" s="99">
        <f>'101 - Polní cesta VC15'!J35</f>
        <v>0</v>
      </c>
      <c r="AY95" s="99">
        <f>'101 - Polní cesta VC15'!J36</f>
        <v>0</v>
      </c>
      <c r="AZ95" s="99">
        <f>'101 - Polní cesta VC15'!F33</f>
        <v>0</v>
      </c>
      <c r="BA95" s="99">
        <f>'101 - Polní cesta VC15'!F34</f>
        <v>0</v>
      </c>
      <c r="BB95" s="99">
        <f>'101 - Polní cesta VC15'!F35</f>
        <v>0</v>
      </c>
      <c r="BC95" s="99">
        <f>'101 - Polní cesta VC15'!F36</f>
        <v>0</v>
      </c>
      <c r="BD95" s="101">
        <f>'101 - Polní cesta VC15'!F37</f>
        <v>0</v>
      </c>
      <c r="BT95" s="102" t="s">
        <v>81</v>
      </c>
      <c r="BV95" s="102" t="s">
        <v>75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oqppm5q0X5LeYrobWq2O3a8gOvfN2xa5SCqmCa9zJbOf5Xu9LZerBVgLE8bU0ZOCSMugZ23QBa5HeTCXyHB8vQ==" saltValue="0jO3KKihbA4fa53Vum29pE3O8wL9YcZEkZKErSCE/naonv1DL9hWlZC9mbveoqbAd5YVQRRwtIDrFH3XoiHNU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01 - Polní cesta VC15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720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82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83</v>
      </c>
    </row>
    <row r="4" spans="1:46" s="1" customFormat="1" ht="24.95" customHeight="1">
      <c r="B4" s="19"/>
      <c r="D4" s="105" t="s">
        <v>84</v>
      </c>
      <c r="L4" s="19"/>
      <c r="M4" s="10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7" t="s">
        <v>16</v>
      </c>
      <c r="L6" s="19"/>
    </row>
    <row r="7" spans="1:46" s="1" customFormat="1" ht="16.5" customHeight="1">
      <c r="B7" s="19"/>
      <c r="E7" s="277" t="str">
        <f>'Rekapitulace stavby'!K6</f>
        <v>Polní cesta VC15 v k.ú. Borovnice u Českých Budějovic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7" t="s">
        <v>85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86</v>
      </c>
      <c r="F9" s="280"/>
      <c r="G9" s="280"/>
      <c r="H9" s="28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7" t="s">
        <v>18</v>
      </c>
      <c r="E11" s="33"/>
      <c r="F11" s="108" t="s">
        <v>1</v>
      </c>
      <c r="G11" s="33"/>
      <c r="H11" s="33"/>
      <c r="I11" s="107" t="s">
        <v>19</v>
      </c>
      <c r="J11" s="108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7" t="s">
        <v>20</v>
      </c>
      <c r="E12" s="33"/>
      <c r="F12" s="108" t="s">
        <v>21</v>
      </c>
      <c r="G12" s="33"/>
      <c r="H12" s="33"/>
      <c r="I12" s="107" t="s">
        <v>22</v>
      </c>
      <c r="J12" s="109" t="str">
        <f>'Rekapitulace stavby'!AN8</f>
        <v>17. 9. 2024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7" t="s">
        <v>24</v>
      </c>
      <c r="E14" s="33"/>
      <c r="F14" s="33"/>
      <c r="G14" s="33"/>
      <c r="H14" s="33"/>
      <c r="I14" s="107" t="s">
        <v>25</v>
      </c>
      <c r="J14" s="108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8" t="str">
        <f>IF('Rekapitulace stavby'!E11="","",'Rekapitulace stavby'!E11)</f>
        <v xml:space="preserve"> </v>
      </c>
      <c r="F15" s="33"/>
      <c r="G15" s="33"/>
      <c r="H15" s="33"/>
      <c r="I15" s="107" t="s">
        <v>26</v>
      </c>
      <c r="J15" s="108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7" t="s">
        <v>27</v>
      </c>
      <c r="E17" s="33"/>
      <c r="F17" s="33"/>
      <c r="G17" s="33"/>
      <c r="H17" s="33"/>
      <c r="I17" s="107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7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7" t="s">
        <v>29</v>
      </c>
      <c r="E20" s="33"/>
      <c r="F20" s="33"/>
      <c r="G20" s="33"/>
      <c r="H20" s="33"/>
      <c r="I20" s="107" t="s">
        <v>25</v>
      </c>
      <c r="J20" s="108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8" t="str">
        <f>IF('Rekapitulace stavby'!E17="","",'Rekapitulace stavby'!E17)</f>
        <v xml:space="preserve"> </v>
      </c>
      <c r="F21" s="33"/>
      <c r="G21" s="33"/>
      <c r="H21" s="33"/>
      <c r="I21" s="107" t="s">
        <v>26</v>
      </c>
      <c r="J21" s="108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7" t="s">
        <v>31</v>
      </c>
      <c r="E23" s="33"/>
      <c r="F23" s="33"/>
      <c r="G23" s="33"/>
      <c r="H23" s="33"/>
      <c r="I23" s="107" t="s">
        <v>25</v>
      </c>
      <c r="J23" s="108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8" t="str">
        <f>IF('Rekapitulace stavby'!E20="","",'Rekapitulace stavby'!E20)</f>
        <v xml:space="preserve"> </v>
      </c>
      <c r="F24" s="33"/>
      <c r="G24" s="33"/>
      <c r="H24" s="33"/>
      <c r="I24" s="107" t="s">
        <v>26</v>
      </c>
      <c r="J24" s="108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7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0"/>
      <c r="B27" s="111"/>
      <c r="C27" s="110"/>
      <c r="D27" s="110"/>
      <c r="E27" s="283" t="s">
        <v>1</v>
      </c>
      <c r="F27" s="283"/>
      <c r="G27" s="283"/>
      <c r="H27" s="28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3"/>
      <c r="E29" s="113"/>
      <c r="F29" s="113"/>
      <c r="G29" s="113"/>
      <c r="H29" s="113"/>
      <c r="I29" s="113"/>
      <c r="J29" s="113"/>
      <c r="K29" s="11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4" t="s">
        <v>33</v>
      </c>
      <c r="E30" s="33"/>
      <c r="F30" s="33"/>
      <c r="G30" s="33"/>
      <c r="H30" s="33"/>
      <c r="I30" s="33"/>
      <c r="J30" s="115">
        <f>ROUND(J133,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3"/>
      <c r="E31" s="113"/>
      <c r="F31" s="113"/>
      <c r="G31" s="113"/>
      <c r="H31" s="113"/>
      <c r="I31" s="113"/>
      <c r="J31" s="113"/>
      <c r="K31" s="11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6" t="s">
        <v>35</v>
      </c>
      <c r="G32" s="33"/>
      <c r="H32" s="33"/>
      <c r="I32" s="116" t="s">
        <v>34</v>
      </c>
      <c r="J32" s="116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7" t="s">
        <v>37</v>
      </c>
      <c r="E33" s="107" t="s">
        <v>38</v>
      </c>
      <c r="F33" s="118">
        <f>ROUND((SUM(BE133:BE719)),  2)</f>
        <v>0</v>
      </c>
      <c r="G33" s="33"/>
      <c r="H33" s="33"/>
      <c r="I33" s="119">
        <v>0.21</v>
      </c>
      <c r="J33" s="118">
        <f>ROUND(((SUM(BE133:BE719))*I33),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7" t="s">
        <v>39</v>
      </c>
      <c r="F34" s="118">
        <f>ROUND((SUM(BF133:BF719)),  2)</f>
        <v>0</v>
      </c>
      <c r="G34" s="33"/>
      <c r="H34" s="33"/>
      <c r="I34" s="119">
        <v>0.12</v>
      </c>
      <c r="J34" s="118">
        <f>ROUND(((SUM(BF133:BF719))*I34),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7" t="s">
        <v>40</v>
      </c>
      <c r="F35" s="118">
        <f>ROUND((SUM(BG133:BG719)),  2)</f>
        <v>0</v>
      </c>
      <c r="G35" s="33"/>
      <c r="H35" s="33"/>
      <c r="I35" s="119">
        <v>0.21</v>
      </c>
      <c r="J35" s="11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7" t="s">
        <v>41</v>
      </c>
      <c r="F36" s="118">
        <f>ROUND((SUM(BH133:BH719)),  2)</f>
        <v>0</v>
      </c>
      <c r="G36" s="33"/>
      <c r="H36" s="33"/>
      <c r="I36" s="119">
        <v>0.12</v>
      </c>
      <c r="J36" s="11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7" t="s">
        <v>42</v>
      </c>
      <c r="F37" s="118">
        <f>ROUND((SUM(BI133:BI719)),  2)</f>
        <v>0</v>
      </c>
      <c r="G37" s="33"/>
      <c r="H37" s="33"/>
      <c r="I37" s="119">
        <v>0</v>
      </c>
      <c r="J37" s="11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0"/>
      <c r="D39" s="121" t="s">
        <v>43</v>
      </c>
      <c r="E39" s="122"/>
      <c r="F39" s="122"/>
      <c r="G39" s="123" t="s">
        <v>44</v>
      </c>
      <c r="H39" s="124" t="s">
        <v>45</v>
      </c>
      <c r="I39" s="122"/>
      <c r="J39" s="125">
        <f>SUM(J30:J37)</f>
        <v>0</v>
      </c>
      <c r="K39" s="12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7" t="s">
        <v>46</v>
      </c>
      <c r="E50" s="128"/>
      <c r="F50" s="128"/>
      <c r="G50" s="127" t="s">
        <v>47</v>
      </c>
      <c r="H50" s="128"/>
      <c r="I50" s="128"/>
      <c r="J50" s="128"/>
      <c r="K50" s="12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9" t="s">
        <v>48</v>
      </c>
      <c r="E61" s="130"/>
      <c r="F61" s="131" t="s">
        <v>49</v>
      </c>
      <c r="G61" s="129" t="s">
        <v>48</v>
      </c>
      <c r="H61" s="130"/>
      <c r="I61" s="130"/>
      <c r="J61" s="132" t="s">
        <v>49</v>
      </c>
      <c r="K61" s="13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7" t="s">
        <v>50</v>
      </c>
      <c r="E65" s="133"/>
      <c r="F65" s="133"/>
      <c r="G65" s="127" t="s">
        <v>51</v>
      </c>
      <c r="H65" s="133"/>
      <c r="I65" s="133"/>
      <c r="J65" s="133"/>
      <c r="K65" s="13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9" t="s">
        <v>48</v>
      </c>
      <c r="E76" s="130"/>
      <c r="F76" s="131" t="s">
        <v>49</v>
      </c>
      <c r="G76" s="129" t="s">
        <v>48</v>
      </c>
      <c r="H76" s="130"/>
      <c r="I76" s="130"/>
      <c r="J76" s="132" t="s">
        <v>49</v>
      </c>
      <c r="K76" s="13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4" t="str">
        <f>E7</f>
        <v>Polní cesta VC15 v k.ú. Borovnice u Českých Budějovic</v>
      </c>
      <c r="F85" s="285"/>
      <c r="G85" s="285"/>
      <c r="H85" s="28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5" t="str">
        <f>E9</f>
        <v>101 - Polní cesta VC15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17. 9. 2024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8" t="s">
        <v>88</v>
      </c>
      <c r="D94" s="139"/>
      <c r="E94" s="139"/>
      <c r="F94" s="139"/>
      <c r="G94" s="139"/>
      <c r="H94" s="139"/>
      <c r="I94" s="139"/>
      <c r="J94" s="140" t="s">
        <v>89</v>
      </c>
      <c r="K94" s="13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1" t="s">
        <v>90</v>
      </c>
      <c r="D96" s="35"/>
      <c r="E96" s="35"/>
      <c r="F96" s="35"/>
      <c r="G96" s="35"/>
      <c r="H96" s="35"/>
      <c r="I96" s="35"/>
      <c r="J96" s="83">
        <f>J133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91</v>
      </c>
    </row>
    <row r="97" spans="2:12" s="9" customFormat="1" ht="24.95" customHeight="1">
      <c r="B97" s="142"/>
      <c r="C97" s="143"/>
      <c r="D97" s="144" t="s">
        <v>92</v>
      </c>
      <c r="E97" s="145"/>
      <c r="F97" s="145"/>
      <c r="G97" s="145"/>
      <c r="H97" s="145"/>
      <c r="I97" s="145"/>
      <c r="J97" s="146">
        <f>J134</f>
        <v>0</v>
      </c>
      <c r="K97" s="143"/>
      <c r="L97" s="147"/>
    </row>
    <row r="98" spans="2:12" s="10" customFormat="1" ht="19.899999999999999" customHeight="1">
      <c r="B98" s="148"/>
      <c r="C98" s="149"/>
      <c r="D98" s="150" t="s">
        <v>93</v>
      </c>
      <c r="E98" s="151"/>
      <c r="F98" s="151"/>
      <c r="G98" s="151"/>
      <c r="H98" s="151"/>
      <c r="I98" s="151"/>
      <c r="J98" s="152">
        <f>J135</f>
        <v>0</v>
      </c>
      <c r="K98" s="149"/>
      <c r="L98" s="153"/>
    </row>
    <row r="99" spans="2:12" s="10" customFormat="1" ht="19.899999999999999" customHeight="1">
      <c r="B99" s="148"/>
      <c r="C99" s="149"/>
      <c r="D99" s="150" t="s">
        <v>94</v>
      </c>
      <c r="E99" s="151"/>
      <c r="F99" s="151"/>
      <c r="G99" s="151"/>
      <c r="H99" s="151"/>
      <c r="I99" s="151"/>
      <c r="J99" s="152">
        <f>J379</f>
        <v>0</v>
      </c>
      <c r="K99" s="149"/>
      <c r="L99" s="153"/>
    </row>
    <row r="100" spans="2:12" s="10" customFormat="1" ht="19.899999999999999" customHeight="1">
      <c r="B100" s="148"/>
      <c r="C100" s="149"/>
      <c r="D100" s="150" t="s">
        <v>95</v>
      </c>
      <c r="E100" s="151"/>
      <c r="F100" s="151"/>
      <c r="G100" s="151"/>
      <c r="H100" s="151"/>
      <c r="I100" s="151"/>
      <c r="J100" s="152">
        <f>J424</f>
        <v>0</v>
      </c>
      <c r="K100" s="149"/>
      <c r="L100" s="153"/>
    </row>
    <row r="101" spans="2:12" s="10" customFormat="1" ht="19.899999999999999" customHeight="1">
      <c r="B101" s="148"/>
      <c r="C101" s="149"/>
      <c r="D101" s="150" t="s">
        <v>96</v>
      </c>
      <c r="E101" s="151"/>
      <c r="F101" s="151"/>
      <c r="G101" s="151"/>
      <c r="H101" s="151"/>
      <c r="I101" s="151"/>
      <c r="J101" s="152">
        <f>J453</f>
        <v>0</v>
      </c>
      <c r="K101" s="149"/>
      <c r="L101" s="153"/>
    </row>
    <row r="102" spans="2:12" s="10" customFormat="1" ht="19.899999999999999" customHeight="1">
      <c r="B102" s="148"/>
      <c r="C102" s="149"/>
      <c r="D102" s="150" t="s">
        <v>97</v>
      </c>
      <c r="E102" s="151"/>
      <c r="F102" s="151"/>
      <c r="G102" s="151"/>
      <c r="H102" s="151"/>
      <c r="I102" s="151"/>
      <c r="J102" s="152">
        <f>J539</f>
        <v>0</v>
      </c>
      <c r="K102" s="149"/>
      <c r="L102" s="153"/>
    </row>
    <row r="103" spans="2:12" s="10" customFormat="1" ht="19.899999999999999" customHeight="1">
      <c r="B103" s="148"/>
      <c r="C103" s="149"/>
      <c r="D103" s="150" t="s">
        <v>98</v>
      </c>
      <c r="E103" s="151"/>
      <c r="F103" s="151"/>
      <c r="G103" s="151"/>
      <c r="H103" s="151"/>
      <c r="I103" s="151"/>
      <c r="J103" s="152">
        <f>J562</f>
        <v>0</v>
      </c>
      <c r="K103" s="149"/>
      <c r="L103" s="153"/>
    </row>
    <row r="104" spans="2:12" s="10" customFormat="1" ht="19.899999999999999" customHeight="1">
      <c r="B104" s="148"/>
      <c r="C104" s="149"/>
      <c r="D104" s="150" t="s">
        <v>99</v>
      </c>
      <c r="E104" s="151"/>
      <c r="F104" s="151"/>
      <c r="G104" s="151"/>
      <c r="H104" s="151"/>
      <c r="I104" s="151"/>
      <c r="J104" s="152">
        <f>J634</f>
        <v>0</v>
      </c>
      <c r="K104" s="149"/>
      <c r="L104" s="153"/>
    </row>
    <row r="105" spans="2:12" s="10" customFormat="1" ht="19.899999999999999" customHeight="1">
      <c r="B105" s="148"/>
      <c r="C105" s="149"/>
      <c r="D105" s="150" t="s">
        <v>100</v>
      </c>
      <c r="E105" s="151"/>
      <c r="F105" s="151"/>
      <c r="G105" s="151"/>
      <c r="H105" s="151"/>
      <c r="I105" s="151"/>
      <c r="J105" s="152">
        <f>J649</f>
        <v>0</v>
      </c>
      <c r="K105" s="149"/>
      <c r="L105" s="153"/>
    </row>
    <row r="106" spans="2:12" s="9" customFormat="1" ht="24.95" customHeight="1">
      <c r="B106" s="142"/>
      <c r="C106" s="143"/>
      <c r="D106" s="144" t="s">
        <v>101</v>
      </c>
      <c r="E106" s="145"/>
      <c r="F106" s="145"/>
      <c r="G106" s="145"/>
      <c r="H106" s="145"/>
      <c r="I106" s="145"/>
      <c r="J106" s="146">
        <f>J654</f>
        <v>0</v>
      </c>
      <c r="K106" s="143"/>
      <c r="L106" s="147"/>
    </row>
    <row r="107" spans="2:12" s="10" customFormat="1" ht="19.899999999999999" customHeight="1">
      <c r="B107" s="148"/>
      <c r="C107" s="149"/>
      <c r="D107" s="150" t="s">
        <v>102</v>
      </c>
      <c r="E107" s="151"/>
      <c r="F107" s="151"/>
      <c r="G107" s="151"/>
      <c r="H107" s="151"/>
      <c r="I107" s="151"/>
      <c r="J107" s="152">
        <f>J655</f>
        <v>0</v>
      </c>
      <c r="K107" s="149"/>
      <c r="L107" s="153"/>
    </row>
    <row r="108" spans="2:12" s="10" customFormat="1" ht="19.899999999999999" customHeight="1">
      <c r="B108" s="148"/>
      <c r="C108" s="149"/>
      <c r="D108" s="150" t="s">
        <v>103</v>
      </c>
      <c r="E108" s="151"/>
      <c r="F108" s="151"/>
      <c r="G108" s="151"/>
      <c r="H108" s="151"/>
      <c r="I108" s="151"/>
      <c r="J108" s="152">
        <f>J678</f>
        <v>0</v>
      </c>
      <c r="K108" s="149"/>
      <c r="L108" s="153"/>
    </row>
    <row r="109" spans="2:12" s="10" customFormat="1" ht="19.899999999999999" customHeight="1">
      <c r="B109" s="148"/>
      <c r="C109" s="149"/>
      <c r="D109" s="150" t="s">
        <v>104</v>
      </c>
      <c r="E109" s="151"/>
      <c r="F109" s="151"/>
      <c r="G109" s="151"/>
      <c r="H109" s="151"/>
      <c r="I109" s="151"/>
      <c r="J109" s="152">
        <f>J682</f>
        <v>0</v>
      </c>
      <c r="K109" s="149"/>
      <c r="L109" s="153"/>
    </row>
    <row r="110" spans="2:12" s="10" customFormat="1" ht="19.899999999999999" customHeight="1">
      <c r="B110" s="148"/>
      <c r="C110" s="149"/>
      <c r="D110" s="150" t="s">
        <v>105</v>
      </c>
      <c r="E110" s="151"/>
      <c r="F110" s="151"/>
      <c r="G110" s="151"/>
      <c r="H110" s="151"/>
      <c r="I110" s="151"/>
      <c r="J110" s="152">
        <f>J689</f>
        <v>0</v>
      </c>
      <c r="K110" s="149"/>
      <c r="L110" s="153"/>
    </row>
    <row r="111" spans="2:12" s="10" customFormat="1" ht="19.899999999999999" customHeight="1">
      <c r="B111" s="148"/>
      <c r="C111" s="149"/>
      <c r="D111" s="150" t="s">
        <v>106</v>
      </c>
      <c r="E111" s="151"/>
      <c r="F111" s="151"/>
      <c r="G111" s="151"/>
      <c r="H111" s="151"/>
      <c r="I111" s="151"/>
      <c r="J111" s="152">
        <f>J696</f>
        <v>0</v>
      </c>
      <c r="K111" s="149"/>
      <c r="L111" s="153"/>
    </row>
    <row r="112" spans="2:12" s="10" customFormat="1" ht="19.899999999999999" customHeight="1">
      <c r="B112" s="148"/>
      <c r="C112" s="149"/>
      <c r="D112" s="150" t="s">
        <v>107</v>
      </c>
      <c r="E112" s="151"/>
      <c r="F112" s="151"/>
      <c r="G112" s="151"/>
      <c r="H112" s="151"/>
      <c r="I112" s="151"/>
      <c r="J112" s="152">
        <f>J700</f>
        <v>0</v>
      </c>
      <c r="K112" s="149"/>
      <c r="L112" s="153"/>
    </row>
    <row r="113" spans="1:31" s="10" customFormat="1" ht="19.899999999999999" customHeight="1">
      <c r="B113" s="148"/>
      <c r="C113" s="149"/>
      <c r="D113" s="150" t="s">
        <v>108</v>
      </c>
      <c r="E113" s="151"/>
      <c r="F113" s="151"/>
      <c r="G113" s="151"/>
      <c r="H113" s="151"/>
      <c r="I113" s="151"/>
      <c r="J113" s="152">
        <f>J716</f>
        <v>0</v>
      </c>
      <c r="K113" s="149"/>
      <c r="L113" s="153"/>
    </row>
    <row r="114" spans="1:31" s="2" customFormat="1" ht="21.7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6.95" customHeight="1">
      <c r="A119" s="33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4.95" customHeight="1">
      <c r="A120" s="33"/>
      <c r="B120" s="34"/>
      <c r="C120" s="22" t="s">
        <v>109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16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84" t="str">
        <f>E7</f>
        <v>Polní cesta VC15 v k.ú. Borovnice u Českých Budějovic</v>
      </c>
      <c r="F123" s="285"/>
      <c r="G123" s="285"/>
      <c r="H123" s="28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85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5"/>
      <c r="D125" s="35"/>
      <c r="E125" s="255" t="str">
        <f>E9</f>
        <v>101 - Polní cesta VC15</v>
      </c>
      <c r="F125" s="286"/>
      <c r="G125" s="286"/>
      <c r="H125" s="286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20</v>
      </c>
      <c r="D127" s="35"/>
      <c r="E127" s="35"/>
      <c r="F127" s="26" t="str">
        <f>F12</f>
        <v xml:space="preserve"> </v>
      </c>
      <c r="G127" s="35"/>
      <c r="H127" s="35"/>
      <c r="I127" s="28" t="s">
        <v>22</v>
      </c>
      <c r="J127" s="65" t="str">
        <f>IF(J12="","",J12)</f>
        <v>17. 9. 2024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24</v>
      </c>
      <c r="D129" s="35"/>
      <c r="E129" s="35"/>
      <c r="F129" s="26" t="str">
        <f>E15</f>
        <v xml:space="preserve"> </v>
      </c>
      <c r="G129" s="35"/>
      <c r="H129" s="35"/>
      <c r="I129" s="28" t="s">
        <v>29</v>
      </c>
      <c r="J129" s="31" t="str">
        <f>E21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27</v>
      </c>
      <c r="D130" s="35"/>
      <c r="E130" s="35"/>
      <c r="F130" s="26" t="str">
        <f>IF(E18="","",E18)</f>
        <v>Vyplň údaj</v>
      </c>
      <c r="G130" s="35"/>
      <c r="H130" s="35"/>
      <c r="I130" s="28" t="s">
        <v>31</v>
      </c>
      <c r="J130" s="31" t="str">
        <f>E24</f>
        <v xml:space="preserve"> 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54"/>
      <c r="B132" s="155"/>
      <c r="C132" s="156" t="s">
        <v>110</v>
      </c>
      <c r="D132" s="157" t="s">
        <v>58</v>
      </c>
      <c r="E132" s="157" t="s">
        <v>54</v>
      </c>
      <c r="F132" s="157" t="s">
        <v>55</v>
      </c>
      <c r="G132" s="157" t="s">
        <v>111</v>
      </c>
      <c r="H132" s="157" t="s">
        <v>112</v>
      </c>
      <c r="I132" s="157" t="s">
        <v>113</v>
      </c>
      <c r="J132" s="157" t="s">
        <v>89</v>
      </c>
      <c r="K132" s="158" t="s">
        <v>114</v>
      </c>
      <c r="L132" s="159"/>
      <c r="M132" s="74" t="s">
        <v>1</v>
      </c>
      <c r="N132" s="75" t="s">
        <v>37</v>
      </c>
      <c r="O132" s="75" t="s">
        <v>115</v>
      </c>
      <c r="P132" s="75" t="s">
        <v>116</v>
      </c>
      <c r="Q132" s="75" t="s">
        <v>117</v>
      </c>
      <c r="R132" s="75" t="s">
        <v>118</v>
      </c>
      <c r="S132" s="75" t="s">
        <v>119</v>
      </c>
      <c r="T132" s="76" t="s">
        <v>120</v>
      </c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</row>
    <row r="133" spans="1:65" s="2" customFormat="1" ht="22.9" customHeight="1">
      <c r="A133" s="33"/>
      <c r="B133" s="34"/>
      <c r="C133" s="81" t="s">
        <v>121</v>
      </c>
      <c r="D133" s="35"/>
      <c r="E133" s="35"/>
      <c r="F133" s="35"/>
      <c r="G133" s="35"/>
      <c r="H133" s="35"/>
      <c r="I133" s="35"/>
      <c r="J133" s="160">
        <f>BK133</f>
        <v>0</v>
      </c>
      <c r="K133" s="35"/>
      <c r="L133" s="38"/>
      <c r="M133" s="77"/>
      <c r="N133" s="161"/>
      <c r="O133" s="78"/>
      <c r="P133" s="162">
        <f>P134+P654</f>
        <v>0</v>
      </c>
      <c r="Q133" s="78"/>
      <c r="R133" s="162">
        <f>R134+R654</f>
        <v>489.49462747000001</v>
      </c>
      <c r="S133" s="78"/>
      <c r="T133" s="163">
        <f>T134+T654</f>
        <v>20.069999999999997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72</v>
      </c>
      <c r="AU133" s="16" t="s">
        <v>91</v>
      </c>
      <c r="BK133" s="164">
        <f>BK134+BK654</f>
        <v>0</v>
      </c>
    </row>
    <row r="134" spans="1:65" s="12" customFormat="1" ht="25.9" customHeight="1">
      <c r="B134" s="165"/>
      <c r="C134" s="166"/>
      <c r="D134" s="167" t="s">
        <v>72</v>
      </c>
      <c r="E134" s="168" t="s">
        <v>122</v>
      </c>
      <c r="F134" s="168" t="s">
        <v>123</v>
      </c>
      <c r="G134" s="166"/>
      <c r="H134" s="166"/>
      <c r="I134" s="169"/>
      <c r="J134" s="170">
        <f>BK134</f>
        <v>0</v>
      </c>
      <c r="K134" s="166"/>
      <c r="L134" s="171"/>
      <c r="M134" s="172"/>
      <c r="N134" s="173"/>
      <c r="O134" s="173"/>
      <c r="P134" s="174">
        <f>P135+P379+P424+P453+P539+P562+P634+P649</f>
        <v>0</v>
      </c>
      <c r="Q134" s="173"/>
      <c r="R134" s="174">
        <f>R135+R379+R424+R453+R539+R562+R634+R649</f>
        <v>489.49462747000001</v>
      </c>
      <c r="S134" s="173"/>
      <c r="T134" s="175">
        <f>T135+T379+T424+T453+T539+T562+T634+T649</f>
        <v>20.069999999999997</v>
      </c>
      <c r="AR134" s="176" t="s">
        <v>81</v>
      </c>
      <c r="AT134" s="177" t="s">
        <v>72</v>
      </c>
      <c r="AU134" s="177" t="s">
        <v>73</v>
      </c>
      <c r="AY134" s="176" t="s">
        <v>124</v>
      </c>
      <c r="BK134" s="178">
        <f>BK135+BK379+BK424+BK453+BK539+BK562+BK634+BK649</f>
        <v>0</v>
      </c>
    </row>
    <row r="135" spans="1:65" s="12" customFormat="1" ht="22.9" customHeight="1">
      <c r="B135" s="165"/>
      <c r="C135" s="166"/>
      <c r="D135" s="167" t="s">
        <v>72</v>
      </c>
      <c r="E135" s="179" t="s">
        <v>81</v>
      </c>
      <c r="F135" s="179" t="s">
        <v>125</v>
      </c>
      <c r="G135" s="166"/>
      <c r="H135" s="166"/>
      <c r="I135" s="169"/>
      <c r="J135" s="180">
        <f>BK135</f>
        <v>0</v>
      </c>
      <c r="K135" s="166"/>
      <c r="L135" s="171"/>
      <c r="M135" s="172"/>
      <c r="N135" s="173"/>
      <c r="O135" s="173"/>
      <c r="P135" s="174">
        <f>SUM(P136:P378)</f>
        <v>0</v>
      </c>
      <c r="Q135" s="173"/>
      <c r="R135" s="174">
        <f>SUM(R136:R378)</f>
        <v>2.7969870000000001</v>
      </c>
      <c r="S135" s="173"/>
      <c r="T135" s="175">
        <f>SUM(T136:T378)</f>
        <v>0</v>
      </c>
      <c r="AR135" s="176" t="s">
        <v>81</v>
      </c>
      <c r="AT135" s="177" t="s">
        <v>72</v>
      </c>
      <c r="AU135" s="177" t="s">
        <v>81</v>
      </c>
      <c r="AY135" s="176" t="s">
        <v>124</v>
      </c>
      <c r="BK135" s="178">
        <f>SUM(BK136:BK378)</f>
        <v>0</v>
      </c>
    </row>
    <row r="136" spans="1:65" s="2" customFormat="1" ht="21.75" customHeight="1">
      <c r="A136" s="33"/>
      <c r="B136" s="34"/>
      <c r="C136" s="181" t="s">
        <v>81</v>
      </c>
      <c r="D136" s="181" t="s">
        <v>126</v>
      </c>
      <c r="E136" s="182" t="s">
        <v>127</v>
      </c>
      <c r="F136" s="183" t="s">
        <v>128</v>
      </c>
      <c r="G136" s="184" t="s">
        <v>129</v>
      </c>
      <c r="H136" s="185">
        <v>2094</v>
      </c>
      <c r="I136" s="186"/>
      <c r="J136" s="187">
        <f>ROUND(I136*H136,2)</f>
        <v>0</v>
      </c>
      <c r="K136" s="183" t="s">
        <v>130</v>
      </c>
      <c r="L136" s="38"/>
      <c r="M136" s="188" t="s">
        <v>1</v>
      </c>
      <c r="N136" s="189" t="s">
        <v>38</v>
      </c>
      <c r="O136" s="70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2" t="s">
        <v>131</v>
      </c>
      <c r="AT136" s="192" t="s">
        <v>126</v>
      </c>
      <c r="AU136" s="192" t="s">
        <v>83</v>
      </c>
      <c r="AY136" s="16" t="s">
        <v>124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6" t="s">
        <v>81</v>
      </c>
      <c r="BK136" s="193">
        <f>ROUND(I136*H136,2)</f>
        <v>0</v>
      </c>
      <c r="BL136" s="16" t="s">
        <v>131</v>
      </c>
      <c r="BM136" s="192" t="s">
        <v>132</v>
      </c>
    </row>
    <row r="137" spans="1:65" s="2" customFormat="1" ht="19.5">
      <c r="A137" s="33"/>
      <c r="B137" s="34"/>
      <c r="C137" s="35"/>
      <c r="D137" s="194" t="s">
        <v>133</v>
      </c>
      <c r="E137" s="35"/>
      <c r="F137" s="195" t="s">
        <v>134</v>
      </c>
      <c r="G137" s="35"/>
      <c r="H137" s="35"/>
      <c r="I137" s="196"/>
      <c r="J137" s="35"/>
      <c r="K137" s="35"/>
      <c r="L137" s="38"/>
      <c r="M137" s="197"/>
      <c r="N137" s="19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133</v>
      </c>
      <c r="AU137" s="16" t="s">
        <v>83</v>
      </c>
    </row>
    <row r="138" spans="1:65" s="13" customFormat="1" ht="11.25">
      <c r="B138" s="199"/>
      <c r="C138" s="200"/>
      <c r="D138" s="194" t="s">
        <v>135</v>
      </c>
      <c r="E138" s="201" t="s">
        <v>1</v>
      </c>
      <c r="F138" s="202" t="s">
        <v>136</v>
      </c>
      <c r="G138" s="200"/>
      <c r="H138" s="203">
        <v>2094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135</v>
      </c>
      <c r="AU138" s="209" t="s">
        <v>83</v>
      </c>
      <c r="AV138" s="13" t="s">
        <v>83</v>
      </c>
      <c r="AW138" s="13" t="s">
        <v>30</v>
      </c>
      <c r="AX138" s="13" t="s">
        <v>81</v>
      </c>
      <c r="AY138" s="209" t="s">
        <v>124</v>
      </c>
    </row>
    <row r="139" spans="1:65" s="2" customFormat="1" ht="24.2" customHeight="1">
      <c r="A139" s="33"/>
      <c r="B139" s="34"/>
      <c r="C139" s="181" t="s">
        <v>83</v>
      </c>
      <c r="D139" s="181" t="s">
        <v>126</v>
      </c>
      <c r="E139" s="182" t="s">
        <v>137</v>
      </c>
      <c r="F139" s="183" t="s">
        <v>138</v>
      </c>
      <c r="G139" s="184" t="s">
        <v>129</v>
      </c>
      <c r="H139" s="185">
        <v>92</v>
      </c>
      <c r="I139" s="186"/>
      <c r="J139" s="187">
        <f>ROUND(I139*H139,2)</f>
        <v>0</v>
      </c>
      <c r="K139" s="183" t="s">
        <v>130</v>
      </c>
      <c r="L139" s="38"/>
      <c r="M139" s="188" t="s">
        <v>1</v>
      </c>
      <c r="N139" s="189" t="s">
        <v>38</v>
      </c>
      <c r="O139" s="70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2" t="s">
        <v>131</v>
      </c>
      <c r="AT139" s="192" t="s">
        <v>126</v>
      </c>
      <c r="AU139" s="192" t="s">
        <v>83</v>
      </c>
      <c r="AY139" s="16" t="s">
        <v>124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6" t="s">
        <v>81</v>
      </c>
      <c r="BK139" s="193">
        <f>ROUND(I139*H139,2)</f>
        <v>0</v>
      </c>
      <c r="BL139" s="16" t="s">
        <v>131</v>
      </c>
      <c r="BM139" s="192" t="s">
        <v>139</v>
      </c>
    </row>
    <row r="140" spans="1:65" s="2" customFormat="1" ht="11.25">
      <c r="A140" s="33"/>
      <c r="B140" s="34"/>
      <c r="C140" s="35"/>
      <c r="D140" s="194" t="s">
        <v>133</v>
      </c>
      <c r="E140" s="35"/>
      <c r="F140" s="195" t="s">
        <v>140</v>
      </c>
      <c r="G140" s="35"/>
      <c r="H140" s="35"/>
      <c r="I140" s="196"/>
      <c r="J140" s="35"/>
      <c r="K140" s="35"/>
      <c r="L140" s="38"/>
      <c r="M140" s="197"/>
      <c r="N140" s="19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133</v>
      </c>
      <c r="AU140" s="16" t="s">
        <v>83</v>
      </c>
    </row>
    <row r="141" spans="1:65" s="2" customFormat="1" ht="68.25">
      <c r="A141" s="33"/>
      <c r="B141" s="34"/>
      <c r="C141" s="35"/>
      <c r="D141" s="194" t="s">
        <v>141</v>
      </c>
      <c r="E141" s="35"/>
      <c r="F141" s="210" t="s">
        <v>142</v>
      </c>
      <c r="G141" s="35"/>
      <c r="H141" s="35"/>
      <c r="I141" s="196"/>
      <c r="J141" s="35"/>
      <c r="K141" s="35"/>
      <c r="L141" s="38"/>
      <c r="M141" s="197"/>
      <c r="N141" s="19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141</v>
      </c>
      <c r="AU141" s="16" t="s">
        <v>83</v>
      </c>
    </row>
    <row r="142" spans="1:65" s="13" customFormat="1" ht="11.25">
      <c r="B142" s="199"/>
      <c r="C142" s="200"/>
      <c r="D142" s="194" t="s">
        <v>135</v>
      </c>
      <c r="E142" s="201" t="s">
        <v>1</v>
      </c>
      <c r="F142" s="202" t="s">
        <v>143</v>
      </c>
      <c r="G142" s="200"/>
      <c r="H142" s="203">
        <v>38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135</v>
      </c>
      <c r="AU142" s="209" t="s">
        <v>83</v>
      </c>
      <c r="AV142" s="13" t="s">
        <v>83</v>
      </c>
      <c r="AW142" s="13" t="s">
        <v>30</v>
      </c>
      <c r="AX142" s="13" t="s">
        <v>73</v>
      </c>
      <c r="AY142" s="209" t="s">
        <v>124</v>
      </c>
    </row>
    <row r="143" spans="1:65" s="13" customFormat="1" ht="11.25">
      <c r="B143" s="199"/>
      <c r="C143" s="200"/>
      <c r="D143" s="194" t="s">
        <v>135</v>
      </c>
      <c r="E143" s="201" t="s">
        <v>1</v>
      </c>
      <c r="F143" s="202" t="s">
        <v>144</v>
      </c>
      <c r="G143" s="200"/>
      <c r="H143" s="203">
        <v>54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135</v>
      </c>
      <c r="AU143" s="209" t="s">
        <v>83</v>
      </c>
      <c r="AV143" s="13" t="s">
        <v>83</v>
      </c>
      <c r="AW143" s="13" t="s">
        <v>30</v>
      </c>
      <c r="AX143" s="13" t="s">
        <v>73</v>
      </c>
      <c r="AY143" s="209" t="s">
        <v>124</v>
      </c>
    </row>
    <row r="144" spans="1:65" s="14" customFormat="1" ht="11.25">
      <c r="B144" s="211"/>
      <c r="C144" s="212"/>
      <c r="D144" s="194" t="s">
        <v>135</v>
      </c>
      <c r="E144" s="213" t="s">
        <v>1</v>
      </c>
      <c r="F144" s="214" t="s">
        <v>145</v>
      </c>
      <c r="G144" s="212"/>
      <c r="H144" s="215">
        <v>92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135</v>
      </c>
      <c r="AU144" s="221" t="s">
        <v>83</v>
      </c>
      <c r="AV144" s="14" t="s">
        <v>131</v>
      </c>
      <c r="AW144" s="14" t="s">
        <v>30</v>
      </c>
      <c r="AX144" s="14" t="s">
        <v>81</v>
      </c>
      <c r="AY144" s="221" t="s">
        <v>124</v>
      </c>
    </row>
    <row r="145" spans="1:65" s="2" customFormat="1" ht="24.2" customHeight="1">
      <c r="A145" s="33"/>
      <c r="B145" s="34"/>
      <c r="C145" s="181" t="s">
        <v>146</v>
      </c>
      <c r="D145" s="181" t="s">
        <v>126</v>
      </c>
      <c r="E145" s="182" t="s">
        <v>147</v>
      </c>
      <c r="F145" s="183" t="s">
        <v>148</v>
      </c>
      <c r="G145" s="184" t="s">
        <v>149</v>
      </c>
      <c r="H145" s="185">
        <v>7</v>
      </c>
      <c r="I145" s="186"/>
      <c r="J145" s="187">
        <f>ROUND(I145*H145,2)</f>
        <v>0</v>
      </c>
      <c r="K145" s="183" t="s">
        <v>130</v>
      </c>
      <c r="L145" s="38"/>
      <c r="M145" s="188" t="s">
        <v>1</v>
      </c>
      <c r="N145" s="189" t="s">
        <v>38</v>
      </c>
      <c r="O145" s="70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2" t="s">
        <v>131</v>
      </c>
      <c r="AT145" s="192" t="s">
        <v>126</v>
      </c>
      <c r="AU145" s="192" t="s">
        <v>83</v>
      </c>
      <c r="AY145" s="16" t="s">
        <v>124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6" t="s">
        <v>81</v>
      </c>
      <c r="BK145" s="193">
        <f>ROUND(I145*H145,2)</f>
        <v>0</v>
      </c>
      <c r="BL145" s="16" t="s">
        <v>131</v>
      </c>
      <c r="BM145" s="192" t="s">
        <v>150</v>
      </c>
    </row>
    <row r="146" spans="1:65" s="2" customFormat="1" ht="19.5">
      <c r="A146" s="33"/>
      <c r="B146" s="34"/>
      <c r="C146" s="35"/>
      <c r="D146" s="194" t="s">
        <v>133</v>
      </c>
      <c r="E146" s="35"/>
      <c r="F146" s="195" t="s">
        <v>151</v>
      </c>
      <c r="G146" s="35"/>
      <c r="H146" s="35"/>
      <c r="I146" s="196"/>
      <c r="J146" s="35"/>
      <c r="K146" s="35"/>
      <c r="L146" s="38"/>
      <c r="M146" s="197"/>
      <c r="N146" s="19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133</v>
      </c>
      <c r="AU146" s="16" t="s">
        <v>83</v>
      </c>
    </row>
    <row r="147" spans="1:65" s="2" customFormat="1" ht="87.75">
      <c r="A147" s="33"/>
      <c r="B147" s="34"/>
      <c r="C147" s="35"/>
      <c r="D147" s="194" t="s">
        <v>141</v>
      </c>
      <c r="E147" s="35"/>
      <c r="F147" s="210" t="s">
        <v>152</v>
      </c>
      <c r="G147" s="35"/>
      <c r="H147" s="35"/>
      <c r="I147" s="196"/>
      <c r="J147" s="35"/>
      <c r="K147" s="35"/>
      <c r="L147" s="38"/>
      <c r="M147" s="197"/>
      <c r="N147" s="19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141</v>
      </c>
      <c r="AU147" s="16" t="s">
        <v>83</v>
      </c>
    </row>
    <row r="148" spans="1:65" s="13" customFormat="1" ht="11.25">
      <c r="B148" s="199"/>
      <c r="C148" s="200"/>
      <c r="D148" s="194" t="s">
        <v>135</v>
      </c>
      <c r="E148" s="201" t="s">
        <v>1</v>
      </c>
      <c r="F148" s="202" t="s">
        <v>153</v>
      </c>
      <c r="G148" s="200"/>
      <c r="H148" s="203">
        <v>7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135</v>
      </c>
      <c r="AU148" s="209" t="s">
        <v>83</v>
      </c>
      <c r="AV148" s="13" t="s">
        <v>83</v>
      </c>
      <c r="AW148" s="13" t="s">
        <v>30</v>
      </c>
      <c r="AX148" s="13" t="s">
        <v>81</v>
      </c>
      <c r="AY148" s="209" t="s">
        <v>124</v>
      </c>
    </row>
    <row r="149" spans="1:65" s="2" customFormat="1" ht="21.75" customHeight="1">
      <c r="A149" s="33"/>
      <c r="B149" s="34"/>
      <c r="C149" s="181" t="s">
        <v>131</v>
      </c>
      <c r="D149" s="181" t="s">
        <v>126</v>
      </c>
      <c r="E149" s="182" t="s">
        <v>154</v>
      </c>
      <c r="F149" s="183" t="s">
        <v>155</v>
      </c>
      <c r="G149" s="184" t="s">
        <v>149</v>
      </c>
      <c r="H149" s="185">
        <v>8</v>
      </c>
      <c r="I149" s="186"/>
      <c r="J149" s="187">
        <f>ROUND(I149*H149,2)</f>
        <v>0</v>
      </c>
      <c r="K149" s="183" t="s">
        <v>130</v>
      </c>
      <c r="L149" s="38"/>
      <c r="M149" s="188" t="s">
        <v>1</v>
      </c>
      <c r="N149" s="189" t="s">
        <v>38</v>
      </c>
      <c r="O149" s="70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2" t="s">
        <v>131</v>
      </c>
      <c r="AT149" s="192" t="s">
        <v>126</v>
      </c>
      <c r="AU149" s="192" t="s">
        <v>83</v>
      </c>
      <c r="AY149" s="16" t="s">
        <v>124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6" t="s">
        <v>81</v>
      </c>
      <c r="BK149" s="193">
        <f>ROUND(I149*H149,2)</f>
        <v>0</v>
      </c>
      <c r="BL149" s="16" t="s">
        <v>131</v>
      </c>
      <c r="BM149" s="192" t="s">
        <v>156</v>
      </c>
    </row>
    <row r="150" spans="1:65" s="2" customFormat="1" ht="19.5">
      <c r="A150" s="33"/>
      <c r="B150" s="34"/>
      <c r="C150" s="35"/>
      <c r="D150" s="194" t="s">
        <v>133</v>
      </c>
      <c r="E150" s="35"/>
      <c r="F150" s="195" t="s">
        <v>157</v>
      </c>
      <c r="G150" s="35"/>
      <c r="H150" s="35"/>
      <c r="I150" s="196"/>
      <c r="J150" s="35"/>
      <c r="K150" s="35"/>
      <c r="L150" s="38"/>
      <c r="M150" s="197"/>
      <c r="N150" s="19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133</v>
      </c>
      <c r="AU150" s="16" t="s">
        <v>83</v>
      </c>
    </row>
    <row r="151" spans="1:65" s="2" customFormat="1" ht="97.5">
      <c r="A151" s="33"/>
      <c r="B151" s="34"/>
      <c r="C151" s="35"/>
      <c r="D151" s="194" t="s">
        <v>141</v>
      </c>
      <c r="E151" s="35"/>
      <c r="F151" s="210" t="s">
        <v>158</v>
      </c>
      <c r="G151" s="35"/>
      <c r="H151" s="35"/>
      <c r="I151" s="196"/>
      <c r="J151" s="35"/>
      <c r="K151" s="35"/>
      <c r="L151" s="38"/>
      <c r="M151" s="197"/>
      <c r="N151" s="19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141</v>
      </c>
      <c r="AU151" s="16" t="s">
        <v>83</v>
      </c>
    </row>
    <row r="152" spans="1:65" s="13" customFormat="1" ht="11.25">
      <c r="B152" s="199"/>
      <c r="C152" s="200"/>
      <c r="D152" s="194" t="s">
        <v>135</v>
      </c>
      <c r="E152" s="201" t="s">
        <v>1</v>
      </c>
      <c r="F152" s="202" t="s">
        <v>159</v>
      </c>
      <c r="G152" s="200"/>
      <c r="H152" s="203">
        <v>7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135</v>
      </c>
      <c r="AU152" s="209" t="s">
        <v>83</v>
      </c>
      <c r="AV152" s="13" t="s">
        <v>83</v>
      </c>
      <c r="AW152" s="13" t="s">
        <v>30</v>
      </c>
      <c r="AX152" s="13" t="s">
        <v>73</v>
      </c>
      <c r="AY152" s="209" t="s">
        <v>124</v>
      </c>
    </row>
    <row r="153" spans="1:65" s="13" customFormat="1" ht="22.5">
      <c r="B153" s="199"/>
      <c r="C153" s="200"/>
      <c r="D153" s="194" t="s">
        <v>135</v>
      </c>
      <c r="E153" s="201" t="s">
        <v>1</v>
      </c>
      <c r="F153" s="202" t="s">
        <v>160</v>
      </c>
      <c r="G153" s="200"/>
      <c r="H153" s="203">
        <v>1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135</v>
      </c>
      <c r="AU153" s="209" t="s">
        <v>83</v>
      </c>
      <c r="AV153" s="13" t="s">
        <v>83</v>
      </c>
      <c r="AW153" s="13" t="s">
        <v>30</v>
      </c>
      <c r="AX153" s="13" t="s">
        <v>73</v>
      </c>
      <c r="AY153" s="209" t="s">
        <v>124</v>
      </c>
    </row>
    <row r="154" spans="1:65" s="14" customFormat="1" ht="11.25">
      <c r="B154" s="211"/>
      <c r="C154" s="212"/>
      <c r="D154" s="194" t="s">
        <v>135</v>
      </c>
      <c r="E154" s="213" t="s">
        <v>1</v>
      </c>
      <c r="F154" s="214" t="s">
        <v>145</v>
      </c>
      <c r="G154" s="212"/>
      <c r="H154" s="215">
        <v>8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135</v>
      </c>
      <c r="AU154" s="221" t="s">
        <v>83</v>
      </c>
      <c r="AV154" s="14" t="s">
        <v>131</v>
      </c>
      <c r="AW154" s="14" t="s">
        <v>30</v>
      </c>
      <c r="AX154" s="14" t="s">
        <v>81</v>
      </c>
      <c r="AY154" s="221" t="s">
        <v>124</v>
      </c>
    </row>
    <row r="155" spans="1:65" s="2" customFormat="1" ht="24.2" customHeight="1">
      <c r="A155" s="33"/>
      <c r="B155" s="34"/>
      <c r="C155" s="181" t="s">
        <v>161</v>
      </c>
      <c r="D155" s="181" t="s">
        <v>126</v>
      </c>
      <c r="E155" s="182" t="s">
        <v>162</v>
      </c>
      <c r="F155" s="183" t="s">
        <v>163</v>
      </c>
      <c r="G155" s="184" t="s">
        <v>129</v>
      </c>
      <c r="H155" s="185">
        <v>60</v>
      </c>
      <c r="I155" s="186"/>
      <c r="J155" s="187">
        <f>ROUND(I155*H155,2)</f>
        <v>0</v>
      </c>
      <c r="K155" s="183" t="s">
        <v>130</v>
      </c>
      <c r="L155" s="38"/>
      <c r="M155" s="188" t="s">
        <v>1</v>
      </c>
      <c r="N155" s="189" t="s">
        <v>38</v>
      </c>
      <c r="O155" s="70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2" t="s">
        <v>131</v>
      </c>
      <c r="AT155" s="192" t="s">
        <v>126</v>
      </c>
      <c r="AU155" s="192" t="s">
        <v>83</v>
      </c>
      <c r="AY155" s="16" t="s">
        <v>124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6" t="s">
        <v>81</v>
      </c>
      <c r="BK155" s="193">
        <f>ROUND(I155*H155,2)</f>
        <v>0</v>
      </c>
      <c r="BL155" s="16" t="s">
        <v>131</v>
      </c>
      <c r="BM155" s="192" t="s">
        <v>164</v>
      </c>
    </row>
    <row r="156" spans="1:65" s="2" customFormat="1" ht="39">
      <c r="A156" s="33"/>
      <c r="B156" s="34"/>
      <c r="C156" s="35"/>
      <c r="D156" s="194" t="s">
        <v>133</v>
      </c>
      <c r="E156" s="35"/>
      <c r="F156" s="195" t="s">
        <v>165</v>
      </c>
      <c r="G156" s="35"/>
      <c r="H156" s="35"/>
      <c r="I156" s="196"/>
      <c r="J156" s="35"/>
      <c r="K156" s="35"/>
      <c r="L156" s="38"/>
      <c r="M156" s="197"/>
      <c r="N156" s="19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133</v>
      </c>
      <c r="AU156" s="16" t="s">
        <v>83</v>
      </c>
    </row>
    <row r="157" spans="1:65" s="2" customFormat="1" ht="107.25">
      <c r="A157" s="33"/>
      <c r="B157" s="34"/>
      <c r="C157" s="35"/>
      <c r="D157" s="194" t="s">
        <v>141</v>
      </c>
      <c r="E157" s="35"/>
      <c r="F157" s="210" t="s">
        <v>166</v>
      </c>
      <c r="G157" s="35"/>
      <c r="H157" s="35"/>
      <c r="I157" s="196"/>
      <c r="J157" s="35"/>
      <c r="K157" s="35"/>
      <c r="L157" s="38"/>
      <c r="M157" s="197"/>
      <c r="N157" s="19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141</v>
      </c>
      <c r="AU157" s="16" t="s">
        <v>83</v>
      </c>
    </row>
    <row r="158" spans="1:65" s="13" customFormat="1" ht="11.25">
      <c r="B158" s="199"/>
      <c r="C158" s="200"/>
      <c r="D158" s="194" t="s">
        <v>135</v>
      </c>
      <c r="E158" s="201" t="s">
        <v>1</v>
      </c>
      <c r="F158" s="202" t="s">
        <v>167</v>
      </c>
      <c r="G158" s="200"/>
      <c r="H158" s="203">
        <v>60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135</v>
      </c>
      <c r="AU158" s="209" t="s">
        <v>83</v>
      </c>
      <c r="AV158" s="13" t="s">
        <v>83</v>
      </c>
      <c r="AW158" s="13" t="s">
        <v>30</v>
      </c>
      <c r="AX158" s="13" t="s">
        <v>81</v>
      </c>
      <c r="AY158" s="209" t="s">
        <v>124</v>
      </c>
    </row>
    <row r="159" spans="1:65" s="2" customFormat="1" ht="24.2" customHeight="1">
      <c r="A159" s="33"/>
      <c r="B159" s="34"/>
      <c r="C159" s="181" t="s">
        <v>168</v>
      </c>
      <c r="D159" s="181" t="s">
        <v>126</v>
      </c>
      <c r="E159" s="182" t="s">
        <v>169</v>
      </c>
      <c r="F159" s="183" t="s">
        <v>170</v>
      </c>
      <c r="G159" s="184" t="s">
        <v>129</v>
      </c>
      <c r="H159" s="185">
        <v>60</v>
      </c>
      <c r="I159" s="186"/>
      <c r="J159" s="187">
        <f>ROUND(I159*H159,2)</f>
        <v>0</v>
      </c>
      <c r="K159" s="183" t="s">
        <v>130</v>
      </c>
      <c r="L159" s="38"/>
      <c r="M159" s="188" t="s">
        <v>1</v>
      </c>
      <c r="N159" s="189" t="s">
        <v>38</v>
      </c>
      <c r="O159" s="70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2" t="s">
        <v>131</v>
      </c>
      <c r="AT159" s="192" t="s">
        <v>126</v>
      </c>
      <c r="AU159" s="192" t="s">
        <v>83</v>
      </c>
      <c r="AY159" s="16" t="s">
        <v>124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6" t="s">
        <v>81</v>
      </c>
      <c r="BK159" s="193">
        <f>ROUND(I159*H159,2)</f>
        <v>0</v>
      </c>
      <c r="BL159" s="16" t="s">
        <v>131</v>
      </c>
      <c r="BM159" s="192" t="s">
        <v>171</v>
      </c>
    </row>
    <row r="160" spans="1:65" s="2" customFormat="1" ht="39">
      <c r="A160" s="33"/>
      <c r="B160" s="34"/>
      <c r="C160" s="35"/>
      <c r="D160" s="194" t="s">
        <v>133</v>
      </c>
      <c r="E160" s="35"/>
      <c r="F160" s="195" t="s">
        <v>172</v>
      </c>
      <c r="G160" s="35"/>
      <c r="H160" s="35"/>
      <c r="I160" s="196"/>
      <c r="J160" s="35"/>
      <c r="K160" s="35"/>
      <c r="L160" s="38"/>
      <c r="M160" s="197"/>
      <c r="N160" s="19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133</v>
      </c>
      <c r="AU160" s="16" t="s">
        <v>83</v>
      </c>
    </row>
    <row r="161" spans="1:65" s="2" customFormat="1" ht="68.25">
      <c r="A161" s="33"/>
      <c r="B161" s="34"/>
      <c r="C161" s="35"/>
      <c r="D161" s="194" t="s">
        <v>141</v>
      </c>
      <c r="E161" s="35"/>
      <c r="F161" s="210" t="s">
        <v>173</v>
      </c>
      <c r="G161" s="35"/>
      <c r="H161" s="35"/>
      <c r="I161" s="196"/>
      <c r="J161" s="35"/>
      <c r="K161" s="35"/>
      <c r="L161" s="38"/>
      <c r="M161" s="197"/>
      <c r="N161" s="19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141</v>
      </c>
      <c r="AU161" s="16" t="s">
        <v>83</v>
      </c>
    </row>
    <row r="162" spans="1:65" s="13" customFormat="1" ht="11.25">
      <c r="B162" s="199"/>
      <c r="C162" s="200"/>
      <c r="D162" s="194" t="s">
        <v>135</v>
      </c>
      <c r="E162" s="201" t="s">
        <v>1</v>
      </c>
      <c r="F162" s="202" t="s">
        <v>174</v>
      </c>
      <c r="G162" s="200"/>
      <c r="H162" s="203">
        <v>60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135</v>
      </c>
      <c r="AU162" s="209" t="s">
        <v>83</v>
      </c>
      <c r="AV162" s="13" t="s">
        <v>83</v>
      </c>
      <c r="AW162" s="13" t="s">
        <v>30</v>
      </c>
      <c r="AX162" s="13" t="s">
        <v>81</v>
      </c>
      <c r="AY162" s="209" t="s">
        <v>124</v>
      </c>
    </row>
    <row r="163" spans="1:65" s="2" customFormat="1" ht="24.2" customHeight="1">
      <c r="A163" s="33"/>
      <c r="B163" s="34"/>
      <c r="C163" s="181" t="s">
        <v>175</v>
      </c>
      <c r="D163" s="181" t="s">
        <v>126</v>
      </c>
      <c r="E163" s="182" t="s">
        <v>176</v>
      </c>
      <c r="F163" s="183" t="s">
        <v>177</v>
      </c>
      <c r="G163" s="184" t="s">
        <v>129</v>
      </c>
      <c r="H163" s="185">
        <v>60</v>
      </c>
      <c r="I163" s="186"/>
      <c r="J163" s="187">
        <f>ROUND(I163*H163,2)</f>
        <v>0</v>
      </c>
      <c r="K163" s="183" t="s">
        <v>130</v>
      </c>
      <c r="L163" s="38"/>
      <c r="M163" s="188" t="s">
        <v>1</v>
      </c>
      <c r="N163" s="189" t="s">
        <v>38</v>
      </c>
      <c r="O163" s="70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2" t="s">
        <v>131</v>
      </c>
      <c r="AT163" s="192" t="s">
        <v>126</v>
      </c>
      <c r="AU163" s="192" t="s">
        <v>83</v>
      </c>
      <c r="AY163" s="16" t="s">
        <v>124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6" t="s">
        <v>81</v>
      </c>
      <c r="BK163" s="193">
        <f>ROUND(I163*H163,2)</f>
        <v>0</v>
      </c>
      <c r="BL163" s="16" t="s">
        <v>131</v>
      </c>
      <c r="BM163" s="192" t="s">
        <v>178</v>
      </c>
    </row>
    <row r="164" spans="1:65" s="2" customFormat="1" ht="29.25">
      <c r="A164" s="33"/>
      <c r="B164" s="34"/>
      <c r="C164" s="35"/>
      <c r="D164" s="194" t="s">
        <v>133</v>
      </c>
      <c r="E164" s="35"/>
      <c r="F164" s="195" t="s">
        <v>179</v>
      </c>
      <c r="G164" s="35"/>
      <c r="H164" s="35"/>
      <c r="I164" s="196"/>
      <c r="J164" s="35"/>
      <c r="K164" s="35"/>
      <c r="L164" s="38"/>
      <c r="M164" s="197"/>
      <c r="N164" s="19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133</v>
      </c>
      <c r="AU164" s="16" t="s">
        <v>83</v>
      </c>
    </row>
    <row r="165" spans="1:65" s="2" customFormat="1" ht="48.75">
      <c r="A165" s="33"/>
      <c r="B165" s="34"/>
      <c r="C165" s="35"/>
      <c r="D165" s="194" t="s">
        <v>141</v>
      </c>
      <c r="E165" s="35"/>
      <c r="F165" s="210" t="s">
        <v>180</v>
      </c>
      <c r="G165" s="35"/>
      <c r="H165" s="35"/>
      <c r="I165" s="196"/>
      <c r="J165" s="35"/>
      <c r="K165" s="35"/>
      <c r="L165" s="38"/>
      <c r="M165" s="197"/>
      <c r="N165" s="19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141</v>
      </c>
      <c r="AU165" s="16" t="s">
        <v>83</v>
      </c>
    </row>
    <row r="166" spans="1:65" s="13" customFormat="1" ht="11.25">
      <c r="B166" s="199"/>
      <c r="C166" s="200"/>
      <c r="D166" s="194" t="s">
        <v>135</v>
      </c>
      <c r="E166" s="201" t="s">
        <v>1</v>
      </c>
      <c r="F166" s="202" t="s">
        <v>181</v>
      </c>
      <c r="G166" s="200"/>
      <c r="H166" s="203">
        <v>60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135</v>
      </c>
      <c r="AU166" s="209" t="s">
        <v>83</v>
      </c>
      <c r="AV166" s="13" t="s">
        <v>83</v>
      </c>
      <c r="AW166" s="13" t="s">
        <v>30</v>
      </c>
      <c r="AX166" s="13" t="s">
        <v>81</v>
      </c>
      <c r="AY166" s="209" t="s">
        <v>124</v>
      </c>
    </row>
    <row r="167" spans="1:65" s="2" customFormat="1" ht="24.2" customHeight="1">
      <c r="A167" s="33"/>
      <c r="B167" s="34"/>
      <c r="C167" s="181" t="s">
        <v>182</v>
      </c>
      <c r="D167" s="181" t="s">
        <v>126</v>
      </c>
      <c r="E167" s="182" t="s">
        <v>183</v>
      </c>
      <c r="F167" s="183" t="s">
        <v>184</v>
      </c>
      <c r="G167" s="184" t="s">
        <v>185</v>
      </c>
      <c r="H167" s="185">
        <v>50</v>
      </c>
      <c r="I167" s="186"/>
      <c r="J167" s="187">
        <f>ROUND(I167*H167,2)</f>
        <v>0</v>
      </c>
      <c r="K167" s="183" t="s">
        <v>130</v>
      </c>
      <c r="L167" s="38"/>
      <c r="M167" s="188" t="s">
        <v>1</v>
      </c>
      <c r="N167" s="189" t="s">
        <v>38</v>
      </c>
      <c r="O167" s="70"/>
      <c r="P167" s="190">
        <f>O167*H167</f>
        <v>0</v>
      </c>
      <c r="Q167" s="190">
        <v>3.0000000000000001E-5</v>
      </c>
      <c r="R167" s="190">
        <f>Q167*H167</f>
        <v>1.5E-3</v>
      </c>
      <c r="S167" s="190">
        <v>0</v>
      </c>
      <c r="T167" s="19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2" t="s">
        <v>131</v>
      </c>
      <c r="AT167" s="192" t="s">
        <v>126</v>
      </c>
      <c r="AU167" s="192" t="s">
        <v>83</v>
      </c>
      <c r="AY167" s="16" t="s">
        <v>124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6" t="s">
        <v>81</v>
      </c>
      <c r="BK167" s="193">
        <f>ROUND(I167*H167,2)</f>
        <v>0</v>
      </c>
      <c r="BL167" s="16" t="s">
        <v>131</v>
      </c>
      <c r="BM167" s="192" t="s">
        <v>186</v>
      </c>
    </row>
    <row r="168" spans="1:65" s="2" customFormat="1" ht="19.5">
      <c r="A168" s="33"/>
      <c r="B168" s="34"/>
      <c r="C168" s="35"/>
      <c r="D168" s="194" t="s">
        <v>133</v>
      </c>
      <c r="E168" s="35"/>
      <c r="F168" s="195" t="s">
        <v>187</v>
      </c>
      <c r="G168" s="35"/>
      <c r="H168" s="35"/>
      <c r="I168" s="196"/>
      <c r="J168" s="35"/>
      <c r="K168" s="35"/>
      <c r="L168" s="38"/>
      <c r="M168" s="197"/>
      <c r="N168" s="19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133</v>
      </c>
      <c r="AU168" s="16" t="s">
        <v>83</v>
      </c>
    </row>
    <row r="169" spans="1:65" s="2" customFormat="1" ht="39">
      <c r="A169" s="33"/>
      <c r="B169" s="34"/>
      <c r="C169" s="35"/>
      <c r="D169" s="194" t="s">
        <v>141</v>
      </c>
      <c r="E169" s="35"/>
      <c r="F169" s="210" t="s">
        <v>188</v>
      </c>
      <c r="G169" s="35"/>
      <c r="H169" s="35"/>
      <c r="I169" s="196"/>
      <c r="J169" s="35"/>
      <c r="K169" s="35"/>
      <c r="L169" s="38"/>
      <c r="M169" s="197"/>
      <c r="N169" s="19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141</v>
      </c>
      <c r="AU169" s="16" t="s">
        <v>83</v>
      </c>
    </row>
    <row r="170" spans="1:65" s="13" customFormat="1" ht="11.25">
      <c r="B170" s="199"/>
      <c r="C170" s="200"/>
      <c r="D170" s="194" t="s">
        <v>135</v>
      </c>
      <c r="E170" s="201" t="s">
        <v>1</v>
      </c>
      <c r="F170" s="202" t="s">
        <v>189</v>
      </c>
      <c r="G170" s="200"/>
      <c r="H170" s="203">
        <v>50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135</v>
      </c>
      <c r="AU170" s="209" t="s">
        <v>83</v>
      </c>
      <c r="AV170" s="13" t="s">
        <v>83</v>
      </c>
      <c r="AW170" s="13" t="s">
        <v>30</v>
      </c>
      <c r="AX170" s="13" t="s">
        <v>81</v>
      </c>
      <c r="AY170" s="209" t="s">
        <v>124</v>
      </c>
    </row>
    <row r="171" spans="1:65" s="2" customFormat="1" ht="24.2" customHeight="1">
      <c r="A171" s="33"/>
      <c r="B171" s="34"/>
      <c r="C171" s="181" t="s">
        <v>190</v>
      </c>
      <c r="D171" s="181" t="s">
        <v>126</v>
      </c>
      <c r="E171" s="182" t="s">
        <v>191</v>
      </c>
      <c r="F171" s="183" t="s">
        <v>192</v>
      </c>
      <c r="G171" s="184" t="s">
        <v>129</v>
      </c>
      <c r="H171" s="185">
        <v>360.5</v>
      </c>
      <c r="I171" s="186"/>
      <c r="J171" s="187">
        <f>ROUND(I171*H171,2)</f>
        <v>0</v>
      </c>
      <c r="K171" s="183" t="s">
        <v>130</v>
      </c>
      <c r="L171" s="38"/>
      <c r="M171" s="188" t="s">
        <v>1</v>
      </c>
      <c r="N171" s="189" t="s">
        <v>38</v>
      </c>
      <c r="O171" s="70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2" t="s">
        <v>131</v>
      </c>
      <c r="AT171" s="192" t="s">
        <v>126</v>
      </c>
      <c r="AU171" s="192" t="s">
        <v>83</v>
      </c>
      <c r="AY171" s="16" t="s">
        <v>124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6" t="s">
        <v>81</v>
      </c>
      <c r="BK171" s="193">
        <f>ROUND(I171*H171,2)</f>
        <v>0</v>
      </c>
      <c r="BL171" s="16" t="s">
        <v>131</v>
      </c>
      <c r="BM171" s="192" t="s">
        <v>193</v>
      </c>
    </row>
    <row r="172" spans="1:65" s="2" customFormat="1" ht="19.5">
      <c r="A172" s="33"/>
      <c r="B172" s="34"/>
      <c r="C172" s="35"/>
      <c r="D172" s="194" t="s">
        <v>133</v>
      </c>
      <c r="E172" s="35"/>
      <c r="F172" s="195" t="s">
        <v>194</v>
      </c>
      <c r="G172" s="35"/>
      <c r="H172" s="35"/>
      <c r="I172" s="196"/>
      <c r="J172" s="35"/>
      <c r="K172" s="35"/>
      <c r="L172" s="38"/>
      <c r="M172" s="197"/>
      <c r="N172" s="19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133</v>
      </c>
      <c r="AU172" s="16" t="s">
        <v>83</v>
      </c>
    </row>
    <row r="173" spans="1:65" s="2" customFormat="1" ht="29.25">
      <c r="A173" s="33"/>
      <c r="B173" s="34"/>
      <c r="C173" s="35"/>
      <c r="D173" s="194" t="s">
        <v>141</v>
      </c>
      <c r="E173" s="35"/>
      <c r="F173" s="210" t="s">
        <v>195</v>
      </c>
      <c r="G173" s="35"/>
      <c r="H173" s="35"/>
      <c r="I173" s="196"/>
      <c r="J173" s="35"/>
      <c r="K173" s="35"/>
      <c r="L173" s="38"/>
      <c r="M173" s="197"/>
      <c r="N173" s="19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141</v>
      </c>
      <c r="AU173" s="16" t="s">
        <v>83</v>
      </c>
    </row>
    <row r="174" spans="1:65" s="13" customFormat="1" ht="11.25">
      <c r="B174" s="199"/>
      <c r="C174" s="200"/>
      <c r="D174" s="194" t="s">
        <v>135</v>
      </c>
      <c r="E174" s="201" t="s">
        <v>1</v>
      </c>
      <c r="F174" s="202" t="s">
        <v>196</v>
      </c>
      <c r="G174" s="200"/>
      <c r="H174" s="203">
        <v>360.5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135</v>
      </c>
      <c r="AU174" s="209" t="s">
        <v>83</v>
      </c>
      <c r="AV174" s="13" t="s">
        <v>83</v>
      </c>
      <c r="AW174" s="13" t="s">
        <v>30</v>
      </c>
      <c r="AX174" s="13" t="s">
        <v>81</v>
      </c>
      <c r="AY174" s="209" t="s">
        <v>124</v>
      </c>
    </row>
    <row r="175" spans="1:65" s="2" customFormat="1" ht="24.2" customHeight="1">
      <c r="A175" s="33"/>
      <c r="B175" s="34"/>
      <c r="C175" s="181" t="s">
        <v>197</v>
      </c>
      <c r="D175" s="181" t="s">
        <v>126</v>
      </c>
      <c r="E175" s="182" t="s">
        <v>198</v>
      </c>
      <c r="F175" s="183" t="s">
        <v>199</v>
      </c>
      <c r="G175" s="184" t="s">
        <v>129</v>
      </c>
      <c r="H175" s="185">
        <v>1360</v>
      </c>
      <c r="I175" s="186"/>
      <c r="J175" s="187">
        <f>ROUND(I175*H175,2)</f>
        <v>0</v>
      </c>
      <c r="K175" s="183" t="s">
        <v>130</v>
      </c>
      <c r="L175" s="38"/>
      <c r="M175" s="188" t="s">
        <v>1</v>
      </c>
      <c r="N175" s="189" t="s">
        <v>38</v>
      </c>
      <c r="O175" s="70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2" t="s">
        <v>131</v>
      </c>
      <c r="AT175" s="192" t="s">
        <v>126</v>
      </c>
      <c r="AU175" s="192" t="s">
        <v>83</v>
      </c>
      <c r="AY175" s="16" t="s">
        <v>124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6" t="s">
        <v>81</v>
      </c>
      <c r="BK175" s="193">
        <f>ROUND(I175*H175,2)</f>
        <v>0</v>
      </c>
      <c r="BL175" s="16" t="s">
        <v>131</v>
      </c>
      <c r="BM175" s="192" t="s">
        <v>200</v>
      </c>
    </row>
    <row r="176" spans="1:65" s="2" customFormat="1" ht="19.5">
      <c r="A176" s="33"/>
      <c r="B176" s="34"/>
      <c r="C176" s="35"/>
      <c r="D176" s="194" t="s">
        <v>133</v>
      </c>
      <c r="E176" s="35"/>
      <c r="F176" s="195" t="s">
        <v>201</v>
      </c>
      <c r="G176" s="35"/>
      <c r="H176" s="35"/>
      <c r="I176" s="196"/>
      <c r="J176" s="35"/>
      <c r="K176" s="35"/>
      <c r="L176" s="38"/>
      <c r="M176" s="197"/>
      <c r="N176" s="19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133</v>
      </c>
      <c r="AU176" s="16" t="s">
        <v>83</v>
      </c>
    </row>
    <row r="177" spans="1:65" s="2" customFormat="1" ht="29.25">
      <c r="A177" s="33"/>
      <c r="B177" s="34"/>
      <c r="C177" s="35"/>
      <c r="D177" s="194" t="s">
        <v>141</v>
      </c>
      <c r="E177" s="35"/>
      <c r="F177" s="210" t="s">
        <v>195</v>
      </c>
      <c r="G177" s="35"/>
      <c r="H177" s="35"/>
      <c r="I177" s="196"/>
      <c r="J177" s="35"/>
      <c r="K177" s="35"/>
      <c r="L177" s="38"/>
      <c r="M177" s="197"/>
      <c r="N177" s="19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141</v>
      </c>
      <c r="AU177" s="16" t="s">
        <v>83</v>
      </c>
    </row>
    <row r="178" spans="1:65" s="13" customFormat="1" ht="11.25">
      <c r="B178" s="199"/>
      <c r="C178" s="200"/>
      <c r="D178" s="194" t="s">
        <v>135</v>
      </c>
      <c r="E178" s="201" t="s">
        <v>1</v>
      </c>
      <c r="F178" s="202" t="s">
        <v>202</v>
      </c>
      <c r="G178" s="200"/>
      <c r="H178" s="203">
        <v>1360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135</v>
      </c>
      <c r="AU178" s="209" t="s">
        <v>83</v>
      </c>
      <c r="AV178" s="13" t="s">
        <v>83</v>
      </c>
      <c r="AW178" s="13" t="s">
        <v>30</v>
      </c>
      <c r="AX178" s="13" t="s">
        <v>81</v>
      </c>
      <c r="AY178" s="209" t="s">
        <v>124</v>
      </c>
    </row>
    <row r="179" spans="1:65" s="2" customFormat="1" ht="24.2" customHeight="1">
      <c r="A179" s="33"/>
      <c r="B179" s="34"/>
      <c r="C179" s="181" t="s">
        <v>203</v>
      </c>
      <c r="D179" s="181" t="s">
        <v>126</v>
      </c>
      <c r="E179" s="182" t="s">
        <v>204</v>
      </c>
      <c r="F179" s="183" t="s">
        <v>205</v>
      </c>
      <c r="G179" s="184" t="s">
        <v>129</v>
      </c>
      <c r="H179" s="185">
        <v>1370</v>
      </c>
      <c r="I179" s="186"/>
      <c r="J179" s="187">
        <f>ROUND(I179*H179,2)</f>
        <v>0</v>
      </c>
      <c r="K179" s="183" t="s">
        <v>130</v>
      </c>
      <c r="L179" s="38"/>
      <c r="M179" s="188" t="s">
        <v>1</v>
      </c>
      <c r="N179" s="189" t="s">
        <v>38</v>
      </c>
      <c r="O179" s="70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2" t="s">
        <v>131</v>
      </c>
      <c r="AT179" s="192" t="s">
        <v>126</v>
      </c>
      <c r="AU179" s="192" t="s">
        <v>83</v>
      </c>
      <c r="AY179" s="16" t="s">
        <v>124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6" t="s">
        <v>81</v>
      </c>
      <c r="BK179" s="193">
        <f>ROUND(I179*H179,2)</f>
        <v>0</v>
      </c>
      <c r="BL179" s="16" t="s">
        <v>131</v>
      </c>
      <c r="BM179" s="192" t="s">
        <v>206</v>
      </c>
    </row>
    <row r="180" spans="1:65" s="2" customFormat="1" ht="19.5">
      <c r="A180" s="33"/>
      <c r="B180" s="34"/>
      <c r="C180" s="35"/>
      <c r="D180" s="194" t="s">
        <v>133</v>
      </c>
      <c r="E180" s="35"/>
      <c r="F180" s="195" t="s">
        <v>207</v>
      </c>
      <c r="G180" s="35"/>
      <c r="H180" s="35"/>
      <c r="I180" s="196"/>
      <c r="J180" s="35"/>
      <c r="K180" s="35"/>
      <c r="L180" s="38"/>
      <c r="M180" s="197"/>
      <c r="N180" s="19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133</v>
      </c>
      <c r="AU180" s="16" t="s">
        <v>83</v>
      </c>
    </row>
    <row r="181" spans="1:65" s="2" customFormat="1" ht="29.25">
      <c r="A181" s="33"/>
      <c r="B181" s="34"/>
      <c r="C181" s="35"/>
      <c r="D181" s="194" t="s">
        <v>141</v>
      </c>
      <c r="E181" s="35"/>
      <c r="F181" s="210" t="s">
        <v>195</v>
      </c>
      <c r="G181" s="35"/>
      <c r="H181" s="35"/>
      <c r="I181" s="196"/>
      <c r="J181" s="35"/>
      <c r="K181" s="35"/>
      <c r="L181" s="38"/>
      <c r="M181" s="197"/>
      <c r="N181" s="19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141</v>
      </c>
      <c r="AU181" s="16" t="s">
        <v>83</v>
      </c>
    </row>
    <row r="182" spans="1:65" s="13" customFormat="1" ht="11.25">
      <c r="B182" s="199"/>
      <c r="C182" s="200"/>
      <c r="D182" s="194" t="s">
        <v>135</v>
      </c>
      <c r="E182" s="201" t="s">
        <v>1</v>
      </c>
      <c r="F182" s="202" t="s">
        <v>208</v>
      </c>
      <c r="G182" s="200"/>
      <c r="H182" s="203">
        <v>1290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135</v>
      </c>
      <c r="AU182" s="209" t="s">
        <v>83</v>
      </c>
      <c r="AV182" s="13" t="s">
        <v>83</v>
      </c>
      <c r="AW182" s="13" t="s">
        <v>30</v>
      </c>
      <c r="AX182" s="13" t="s">
        <v>73</v>
      </c>
      <c r="AY182" s="209" t="s">
        <v>124</v>
      </c>
    </row>
    <row r="183" spans="1:65" s="13" customFormat="1" ht="11.25">
      <c r="B183" s="199"/>
      <c r="C183" s="200"/>
      <c r="D183" s="194" t="s">
        <v>135</v>
      </c>
      <c r="E183" s="201" t="s">
        <v>1</v>
      </c>
      <c r="F183" s="202" t="s">
        <v>209</v>
      </c>
      <c r="G183" s="200"/>
      <c r="H183" s="203">
        <v>80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135</v>
      </c>
      <c r="AU183" s="209" t="s">
        <v>83</v>
      </c>
      <c r="AV183" s="13" t="s">
        <v>83</v>
      </c>
      <c r="AW183" s="13" t="s">
        <v>30</v>
      </c>
      <c r="AX183" s="13" t="s">
        <v>73</v>
      </c>
      <c r="AY183" s="209" t="s">
        <v>124</v>
      </c>
    </row>
    <row r="184" spans="1:65" s="14" customFormat="1" ht="11.25">
      <c r="B184" s="211"/>
      <c r="C184" s="212"/>
      <c r="D184" s="194" t="s">
        <v>135</v>
      </c>
      <c r="E184" s="213" t="s">
        <v>1</v>
      </c>
      <c r="F184" s="214" t="s">
        <v>145</v>
      </c>
      <c r="G184" s="212"/>
      <c r="H184" s="215">
        <v>1370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135</v>
      </c>
      <c r="AU184" s="221" t="s">
        <v>83</v>
      </c>
      <c r="AV184" s="14" t="s">
        <v>131</v>
      </c>
      <c r="AW184" s="14" t="s">
        <v>30</v>
      </c>
      <c r="AX184" s="14" t="s">
        <v>81</v>
      </c>
      <c r="AY184" s="221" t="s">
        <v>124</v>
      </c>
    </row>
    <row r="185" spans="1:65" s="2" customFormat="1" ht="37.9" customHeight="1">
      <c r="A185" s="33"/>
      <c r="B185" s="34"/>
      <c r="C185" s="181" t="s">
        <v>8</v>
      </c>
      <c r="D185" s="181" t="s">
        <v>126</v>
      </c>
      <c r="E185" s="182" t="s">
        <v>210</v>
      </c>
      <c r="F185" s="183" t="s">
        <v>211</v>
      </c>
      <c r="G185" s="184" t="s">
        <v>212</v>
      </c>
      <c r="H185" s="185">
        <v>2110.5</v>
      </c>
      <c r="I185" s="186"/>
      <c r="J185" s="187">
        <f>ROUND(I185*H185,2)</f>
        <v>0</v>
      </c>
      <c r="K185" s="183" t="s">
        <v>130</v>
      </c>
      <c r="L185" s="38"/>
      <c r="M185" s="188" t="s">
        <v>1</v>
      </c>
      <c r="N185" s="189" t="s">
        <v>38</v>
      </c>
      <c r="O185" s="70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2" t="s">
        <v>131</v>
      </c>
      <c r="AT185" s="192" t="s">
        <v>126</v>
      </c>
      <c r="AU185" s="192" t="s">
        <v>83</v>
      </c>
      <c r="AY185" s="16" t="s">
        <v>124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6" t="s">
        <v>81</v>
      </c>
      <c r="BK185" s="193">
        <f>ROUND(I185*H185,2)</f>
        <v>0</v>
      </c>
      <c r="BL185" s="16" t="s">
        <v>131</v>
      </c>
      <c r="BM185" s="192" t="s">
        <v>213</v>
      </c>
    </row>
    <row r="186" spans="1:65" s="2" customFormat="1" ht="19.5">
      <c r="A186" s="33"/>
      <c r="B186" s="34"/>
      <c r="C186" s="35"/>
      <c r="D186" s="194" t="s">
        <v>133</v>
      </c>
      <c r="E186" s="35"/>
      <c r="F186" s="195" t="s">
        <v>214</v>
      </c>
      <c r="G186" s="35"/>
      <c r="H186" s="35"/>
      <c r="I186" s="196"/>
      <c r="J186" s="35"/>
      <c r="K186" s="35"/>
      <c r="L186" s="38"/>
      <c r="M186" s="197"/>
      <c r="N186" s="19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133</v>
      </c>
      <c r="AU186" s="16" t="s">
        <v>83</v>
      </c>
    </row>
    <row r="187" spans="1:65" s="2" customFormat="1" ht="78">
      <c r="A187" s="33"/>
      <c r="B187" s="34"/>
      <c r="C187" s="35"/>
      <c r="D187" s="194" t="s">
        <v>141</v>
      </c>
      <c r="E187" s="35"/>
      <c r="F187" s="210" t="s">
        <v>215</v>
      </c>
      <c r="G187" s="35"/>
      <c r="H187" s="35"/>
      <c r="I187" s="196"/>
      <c r="J187" s="35"/>
      <c r="K187" s="35"/>
      <c r="L187" s="38"/>
      <c r="M187" s="197"/>
      <c r="N187" s="19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141</v>
      </c>
      <c r="AU187" s="16" t="s">
        <v>83</v>
      </c>
    </row>
    <row r="188" spans="1:65" s="13" customFormat="1" ht="11.25">
      <c r="B188" s="199"/>
      <c r="C188" s="200"/>
      <c r="D188" s="194" t="s">
        <v>135</v>
      </c>
      <c r="E188" s="201" t="s">
        <v>1</v>
      </c>
      <c r="F188" s="202" t="s">
        <v>216</v>
      </c>
      <c r="G188" s="200"/>
      <c r="H188" s="203">
        <v>309.42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135</v>
      </c>
      <c r="AU188" s="209" t="s">
        <v>83</v>
      </c>
      <c r="AV188" s="13" t="s">
        <v>83</v>
      </c>
      <c r="AW188" s="13" t="s">
        <v>30</v>
      </c>
      <c r="AX188" s="13" t="s">
        <v>73</v>
      </c>
      <c r="AY188" s="209" t="s">
        <v>124</v>
      </c>
    </row>
    <row r="189" spans="1:65" s="13" customFormat="1" ht="22.5">
      <c r="B189" s="199"/>
      <c r="C189" s="200"/>
      <c r="D189" s="194" t="s">
        <v>135</v>
      </c>
      <c r="E189" s="201" t="s">
        <v>1</v>
      </c>
      <c r="F189" s="202" t="s">
        <v>217</v>
      </c>
      <c r="G189" s="200"/>
      <c r="H189" s="203">
        <v>1684.8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135</v>
      </c>
      <c r="AU189" s="209" t="s">
        <v>83</v>
      </c>
      <c r="AV189" s="13" t="s">
        <v>83</v>
      </c>
      <c r="AW189" s="13" t="s">
        <v>30</v>
      </c>
      <c r="AX189" s="13" t="s">
        <v>73</v>
      </c>
      <c r="AY189" s="209" t="s">
        <v>124</v>
      </c>
    </row>
    <row r="190" spans="1:65" s="13" customFormat="1" ht="11.25">
      <c r="B190" s="199"/>
      <c r="C190" s="200"/>
      <c r="D190" s="194" t="s">
        <v>135</v>
      </c>
      <c r="E190" s="201" t="s">
        <v>1</v>
      </c>
      <c r="F190" s="202" t="s">
        <v>218</v>
      </c>
      <c r="G190" s="200"/>
      <c r="H190" s="203">
        <v>14.04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135</v>
      </c>
      <c r="AU190" s="209" t="s">
        <v>83</v>
      </c>
      <c r="AV190" s="13" t="s">
        <v>83</v>
      </c>
      <c r="AW190" s="13" t="s">
        <v>30</v>
      </c>
      <c r="AX190" s="13" t="s">
        <v>73</v>
      </c>
      <c r="AY190" s="209" t="s">
        <v>124</v>
      </c>
    </row>
    <row r="191" spans="1:65" s="13" customFormat="1" ht="22.5">
      <c r="B191" s="199"/>
      <c r="C191" s="200"/>
      <c r="D191" s="194" t="s">
        <v>135</v>
      </c>
      <c r="E191" s="201" t="s">
        <v>1</v>
      </c>
      <c r="F191" s="202" t="s">
        <v>219</v>
      </c>
      <c r="G191" s="200"/>
      <c r="H191" s="203">
        <v>102.24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135</v>
      </c>
      <c r="AU191" s="209" t="s">
        <v>83</v>
      </c>
      <c r="AV191" s="13" t="s">
        <v>83</v>
      </c>
      <c r="AW191" s="13" t="s">
        <v>30</v>
      </c>
      <c r="AX191" s="13" t="s">
        <v>73</v>
      </c>
      <c r="AY191" s="209" t="s">
        <v>124</v>
      </c>
    </row>
    <row r="192" spans="1:65" s="14" customFormat="1" ht="11.25">
      <c r="B192" s="211"/>
      <c r="C192" s="212"/>
      <c r="D192" s="194" t="s">
        <v>135</v>
      </c>
      <c r="E192" s="213" t="s">
        <v>1</v>
      </c>
      <c r="F192" s="214" t="s">
        <v>145</v>
      </c>
      <c r="G192" s="212"/>
      <c r="H192" s="215">
        <v>2110.5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135</v>
      </c>
      <c r="AU192" s="221" t="s">
        <v>83</v>
      </c>
      <c r="AV192" s="14" t="s">
        <v>131</v>
      </c>
      <c r="AW192" s="14" t="s">
        <v>30</v>
      </c>
      <c r="AX192" s="14" t="s">
        <v>81</v>
      </c>
      <c r="AY192" s="221" t="s">
        <v>124</v>
      </c>
    </row>
    <row r="193" spans="1:65" s="2" customFormat="1" ht="37.9" customHeight="1">
      <c r="A193" s="33"/>
      <c r="B193" s="34"/>
      <c r="C193" s="181" t="s">
        <v>220</v>
      </c>
      <c r="D193" s="181" t="s">
        <v>126</v>
      </c>
      <c r="E193" s="182" t="s">
        <v>221</v>
      </c>
      <c r="F193" s="183" t="s">
        <v>222</v>
      </c>
      <c r="G193" s="184" t="s">
        <v>212</v>
      </c>
      <c r="H193" s="185">
        <v>234.5</v>
      </c>
      <c r="I193" s="186"/>
      <c r="J193" s="187">
        <f>ROUND(I193*H193,2)</f>
        <v>0</v>
      </c>
      <c r="K193" s="183" t="s">
        <v>130</v>
      </c>
      <c r="L193" s="38"/>
      <c r="M193" s="188" t="s">
        <v>1</v>
      </c>
      <c r="N193" s="189" t="s">
        <v>38</v>
      </c>
      <c r="O193" s="70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2" t="s">
        <v>131</v>
      </c>
      <c r="AT193" s="192" t="s">
        <v>126</v>
      </c>
      <c r="AU193" s="192" t="s">
        <v>83</v>
      </c>
      <c r="AY193" s="16" t="s">
        <v>124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6" t="s">
        <v>81</v>
      </c>
      <c r="BK193" s="193">
        <f>ROUND(I193*H193,2)</f>
        <v>0</v>
      </c>
      <c r="BL193" s="16" t="s">
        <v>131</v>
      </c>
      <c r="BM193" s="192" t="s">
        <v>223</v>
      </c>
    </row>
    <row r="194" spans="1:65" s="2" customFormat="1" ht="19.5">
      <c r="A194" s="33"/>
      <c r="B194" s="34"/>
      <c r="C194" s="35"/>
      <c r="D194" s="194" t="s">
        <v>133</v>
      </c>
      <c r="E194" s="35"/>
      <c r="F194" s="195" t="s">
        <v>224</v>
      </c>
      <c r="G194" s="35"/>
      <c r="H194" s="35"/>
      <c r="I194" s="196"/>
      <c r="J194" s="35"/>
      <c r="K194" s="35"/>
      <c r="L194" s="38"/>
      <c r="M194" s="197"/>
      <c r="N194" s="198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133</v>
      </c>
      <c r="AU194" s="16" t="s">
        <v>83</v>
      </c>
    </row>
    <row r="195" spans="1:65" s="2" customFormat="1" ht="58.5">
      <c r="A195" s="33"/>
      <c r="B195" s="34"/>
      <c r="C195" s="35"/>
      <c r="D195" s="194" t="s">
        <v>141</v>
      </c>
      <c r="E195" s="35"/>
      <c r="F195" s="210" t="s">
        <v>225</v>
      </c>
      <c r="G195" s="35"/>
      <c r="H195" s="35"/>
      <c r="I195" s="196"/>
      <c r="J195" s="35"/>
      <c r="K195" s="35"/>
      <c r="L195" s="38"/>
      <c r="M195" s="197"/>
      <c r="N195" s="19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141</v>
      </c>
      <c r="AU195" s="16" t="s">
        <v>83</v>
      </c>
    </row>
    <row r="196" spans="1:65" s="13" customFormat="1" ht="11.25">
      <c r="B196" s="199"/>
      <c r="C196" s="200"/>
      <c r="D196" s="194" t="s">
        <v>135</v>
      </c>
      <c r="E196" s="201" t="s">
        <v>1</v>
      </c>
      <c r="F196" s="202" t="s">
        <v>226</v>
      </c>
      <c r="G196" s="200"/>
      <c r="H196" s="203">
        <v>34.380000000000003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135</v>
      </c>
      <c r="AU196" s="209" t="s">
        <v>83</v>
      </c>
      <c r="AV196" s="13" t="s">
        <v>83</v>
      </c>
      <c r="AW196" s="13" t="s">
        <v>30</v>
      </c>
      <c r="AX196" s="13" t="s">
        <v>73</v>
      </c>
      <c r="AY196" s="209" t="s">
        <v>124</v>
      </c>
    </row>
    <row r="197" spans="1:65" s="13" customFormat="1" ht="22.5">
      <c r="B197" s="199"/>
      <c r="C197" s="200"/>
      <c r="D197" s="194" t="s">
        <v>135</v>
      </c>
      <c r="E197" s="201" t="s">
        <v>1</v>
      </c>
      <c r="F197" s="202" t="s">
        <v>227</v>
      </c>
      <c r="G197" s="200"/>
      <c r="H197" s="203">
        <v>187.2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135</v>
      </c>
      <c r="AU197" s="209" t="s">
        <v>83</v>
      </c>
      <c r="AV197" s="13" t="s">
        <v>83</v>
      </c>
      <c r="AW197" s="13" t="s">
        <v>30</v>
      </c>
      <c r="AX197" s="13" t="s">
        <v>73</v>
      </c>
      <c r="AY197" s="209" t="s">
        <v>124</v>
      </c>
    </row>
    <row r="198" spans="1:65" s="13" customFormat="1" ht="11.25">
      <c r="B198" s="199"/>
      <c r="C198" s="200"/>
      <c r="D198" s="194" t="s">
        <v>135</v>
      </c>
      <c r="E198" s="201" t="s">
        <v>1</v>
      </c>
      <c r="F198" s="202" t="s">
        <v>228</v>
      </c>
      <c r="G198" s="200"/>
      <c r="H198" s="203">
        <v>1.56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135</v>
      </c>
      <c r="AU198" s="209" t="s">
        <v>83</v>
      </c>
      <c r="AV198" s="13" t="s">
        <v>83</v>
      </c>
      <c r="AW198" s="13" t="s">
        <v>30</v>
      </c>
      <c r="AX198" s="13" t="s">
        <v>73</v>
      </c>
      <c r="AY198" s="209" t="s">
        <v>124</v>
      </c>
    </row>
    <row r="199" spans="1:65" s="13" customFormat="1" ht="22.5">
      <c r="B199" s="199"/>
      <c r="C199" s="200"/>
      <c r="D199" s="194" t="s">
        <v>135</v>
      </c>
      <c r="E199" s="201" t="s">
        <v>1</v>
      </c>
      <c r="F199" s="202" t="s">
        <v>229</v>
      </c>
      <c r="G199" s="200"/>
      <c r="H199" s="203">
        <v>11.36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135</v>
      </c>
      <c r="AU199" s="209" t="s">
        <v>83</v>
      </c>
      <c r="AV199" s="13" t="s">
        <v>83</v>
      </c>
      <c r="AW199" s="13" t="s">
        <v>30</v>
      </c>
      <c r="AX199" s="13" t="s">
        <v>73</v>
      </c>
      <c r="AY199" s="209" t="s">
        <v>124</v>
      </c>
    </row>
    <row r="200" spans="1:65" s="14" customFormat="1" ht="11.25">
      <c r="B200" s="211"/>
      <c r="C200" s="212"/>
      <c r="D200" s="194" t="s">
        <v>135</v>
      </c>
      <c r="E200" s="213" t="s">
        <v>1</v>
      </c>
      <c r="F200" s="214" t="s">
        <v>145</v>
      </c>
      <c r="G200" s="212"/>
      <c r="H200" s="215">
        <v>234.5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135</v>
      </c>
      <c r="AU200" s="221" t="s">
        <v>83</v>
      </c>
      <c r="AV200" s="14" t="s">
        <v>131</v>
      </c>
      <c r="AW200" s="14" t="s">
        <v>30</v>
      </c>
      <c r="AX200" s="14" t="s">
        <v>81</v>
      </c>
      <c r="AY200" s="221" t="s">
        <v>124</v>
      </c>
    </row>
    <row r="201" spans="1:65" s="2" customFormat="1" ht="24.2" customHeight="1">
      <c r="A201" s="33"/>
      <c r="B201" s="34"/>
      <c r="C201" s="181" t="s">
        <v>230</v>
      </c>
      <c r="D201" s="181" t="s">
        <v>126</v>
      </c>
      <c r="E201" s="182" t="s">
        <v>231</v>
      </c>
      <c r="F201" s="183" t="s">
        <v>232</v>
      </c>
      <c r="G201" s="184" t="s">
        <v>212</v>
      </c>
      <c r="H201" s="185">
        <v>171</v>
      </c>
      <c r="I201" s="186"/>
      <c r="J201" s="187">
        <f>ROUND(I201*H201,2)</f>
        <v>0</v>
      </c>
      <c r="K201" s="183" t="s">
        <v>130</v>
      </c>
      <c r="L201" s="38"/>
      <c r="M201" s="188" t="s">
        <v>1</v>
      </c>
      <c r="N201" s="189" t="s">
        <v>38</v>
      </c>
      <c r="O201" s="70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2" t="s">
        <v>131</v>
      </c>
      <c r="AT201" s="192" t="s">
        <v>126</v>
      </c>
      <c r="AU201" s="192" t="s">
        <v>83</v>
      </c>
      <c r="AY201" s="16" t="s">
        <v>124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6" t="s">
        <v>81</v>
      </c>
      <c r="BK201" s="193">
        <f>ROUND(I201*H201,2)</f>
        <v>0</v>
      </c>
      <c r="BL201" s="16" t="s">
        <v>131</v>
      </c>
      <c r="BM201" s="192" t="s">
        <v>233</v>
      </c>
    </row>
    <row r="202" spans="1:65" s="2" customFormat="1" ht="19.5">
      <c r="A202" s="33"/>
      <c r="B202" s="34"/>
      <c r="C202" s="35"/>
      <c r="D202" s="194" t="s">
        <v>133</v>
      </c>
      <c r="E202" s="35"/>
      <c r="F202" s="195" t="s">
        <v>234</v>
      </c>
      <c r="G202" s="35"/>
      <c r="H202" s="35"/>
      <c r="I202" s="196"/>
      <c r="J202" s="35"/>
      <c r="K202" s="35"/>
      <c r="L202" s="38"/>
      <c r="M202" s="197"/>
      <c r="N202" s="19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133</v>
      </c>
      <c r="AU202" s="16" t="s">
        <v>83</v>
      </c>
    </row>
    <row r="203" spans="1:65" s="2" customFormat="1" ht="29.25">
      <c r="A203" s="33"/>
      <c r="B203" s="34"/>
      <c r="C203" s="35"/>
      <c r="D203" s="194" t="s">
        <v>141</v>
      </c>
      <c r="E203" s="35"/>
      <c r="F203" s="210" t="s">
        <v>235</v>
      </c>
      <c r="G203" s="35"/>
      <c r="H203" s="35"/>
      <c r="I203" s="196"/>
      <c r="J203" s="35"/>
      <c r="K203" s="35"/>
      <c r="L203" s="38"/>
      <c r="M203" s="197"/>
      <c r="N203" s="19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141</v>
      </c>
      <c r="AU203" s="16" t="s">
        <v>83</v>
      </c>
    </row>
    <row r="204" spans="1:65" s="13" customFormat="1" ht="11.25">
      <c r="B204" s="199"/>
      <c r="C204" s="200"/>
      <c r="D204" s="194" t="s">
        <v>135</v>
      </c>
      <c r="E204" s="201" t="s">
        <v>1</v>
      </c>
      <c r="F204" s="202" t="s">
        <v>236</v>
      </c>
      <c r="G204" s="200"/>
      <c r="H204" s="203">
        <v>171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135</v>
      </c>
      <c r="AU204" s="209" t="s">
        <v>83</v>
      </c>
      <c r="AV204" s="13" t="s">
        <v>83</v>
      </c>
      <c r="AW204" s="13" t="s">
        <v>30</v>
      </c>
      <c r="AX204" s="13" t="s">
        <v>81</v>
      </c>
      <c r="AY204" s="209" t="s">
        <v>124</v>
      </c>
    </row>
    <row r="205" spans="1:65" s="2" customFormat="1" ht="33" customHeight="1">
      <c r="A205" s="33"/>
      <c r="B205" s="34"/>
      <c r="C205" s="181" t="s">
        <v>237</v>
      </c>
      <c r="D205" s="181" t="s">
        <v>126</v>
      </c>
      <c r="E205" s="182" t="s">
        <v>238</v>
      </c>
      <c r="F205" s="183" t="s">
        <v>239</v>
      </c>
      <c r="G205" s="184" t="s">
        <v>212</v>
      </c>
      <c r="H205" s="185">
        <v>82</v>
      </c>
      <c r="I205" s="186"/>
      <c r="J205" s="187">
        <f>ROUND(I205*H205,2)</f>
        <v>0</v>
      </c>
      <c r="K205" s="183" t="s">
        <v>130</v>
      </c>
      <c r="L205" s="38"/>
      <c r="M205" s="188" t="s">
        <v>1</v>
      </c>
      <c r="N205" s="189" t="s">
        <v>38</v>
      </c>
      <c r="O205" s="70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2" t="s">
        <v>131</v>
      </c>
      <c r="AT205" s="192" t="s">
        <v>126</v>
      </c>
      <c r="AU205" s="192" t="s">
        <v>83</v>
      </c>
      <c r="AY205" s="16" t="s">
        <v>124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6" t="s">
        <v>81</v>
      </c>
      <c r="BK205" s="193">
        <f>ROUND(I205*H205,2)</f>
        <v>0</v>
      </c>
      <c r="BL205" s="16" t="s">
        <v>131</v>
      </c>
      <c r="BM205" s="192" t="s">
        <v>240</v>
      </c>
    </row>
    <row r="206" spans="1:65" s="2" customFormat="1" ht="29.25">
      <c r="A206" s="33"/>
      <c r="B206" s="34"/>
      <c r="C206" s="35"/>
      <c r="D206" s="194" t="s">
        <v>133</v>
      </c>
      <c r="E206" s="35"/>
      <c r="F206" s="195" t="s">
        <v>241</v>
      </c>
      <c r="G206" s="35"/>
      <c r="H206" s="35"/>
      <c r="I206" s="196"/>
      <c r="J206" s="35"/>
      <c r="K206" s="35"/>
      <c r="L206" s="38"/>
      <c r="M206" s="197"/>
      <c r="N206" s="19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133</v>
      </c>
      <c r="AU206" s="16" t="s">
        <v>83</v>
      </c>
    </row>
    <row r="207" spans="1:65" s="2" customFormat="1" ht="58.5">
      <c r="A207" s="33"/>
      <c r="B207" s="34"/>
      <c r="C207" s="35"/>
      <c r="D207" s="194" t="s">
        <v>141</v>
      </c>
      <c r="E207" s="35"/>
      <c r="F207" s="210" t="s">
        <v>242</v>
      </c>
      <c r="G207" s="35"/>
      <c r="H207" s="35"/>
      <c r="I207" s="196"/>
      <c r="J207" s="35"/>
      <c r="K207" s="35"/>
      <c r="L207" s="38"/>
      <c r="M207" s="197"/>
      <c r="N207" s="19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141</v>
      </c>
      <c r="AU207" s="16" t="s">
        <v>83</v>
      </c>
    </row>
    <row r="208" spans="1:65" s="13" customFormat="1" ht="22.5">
      <c r="B208" s="199"/>
      <c r="C208" s="200"/>
      <c r="D208" s="194" t="s">
        <v>135</v>
      </c>
      <c r="E208" s="201" t="s">
        <v>1</v>
      </c>
      <c r="F208" s="202" t="s">
        <v>243</v>
      </c>
      <c r="G208" s="200"/>
      <c r="H208" s="203">
        <v>82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135</v>
      </c>
      <c r="AU208" s="209" t="s">
        <v>83</v>
      </c>
      <c r="AV208" s="13" t="s">
        <v>83</v>
      </c>
      <c r="AW208" s="13" t="s">
        <v>30</v>
      </c>
      <c r="AX208" s="13" t="s">
        <v>81</v>
      </c>
      <c r="AY208" s="209" t="s">
        <v>124</v>
      </c>
    </row>
    <row r="209" spans="1:65" s="2" customFormat="1" ht="33" customHeight="1">
      <c r="A209" s="33"/>
      <c r="B209" s="34"/>
      <c r="C209" s="181" t="s">
        <v>244</v>
      </c>
      <c r="D209" s="181" t="s">
        <v>126</v>
      </c>
      <c r="E209" s="182" t="s">
        <v>245</v>
      </c>
      <c r="F209" s="183" t="s">
        <v>246</v>
      </c>
      <c r="G209" s="184" t="s">
        <v>212</v>
      </c>
      <c r="H209" s="185">
        <v>1.2749999999999999</v>
      </c>
      <c r="I209" s="186"/>
      <c r="J209" s="187">
        <f>ROUND(I209*H209,2)</f>
        <v>0</v>
      </c>
      <c r="K209" s="183" t="s">
        <v>130</v>
      </c>
      <c r="L209" s="38"/>
      <c r="M209" s="188" t="s">
        <v>1</v>
      </c>
      <c r="N209" s="189" t="s">
        <v>38</v>
      </c>
      <c r="O209" s="70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2" t="s">
        <v>131</v>
      </c>
      <c r="AT209" s="192" t="s">
        <v>126</v>
      </c>
      <c r="AU209" s="192" t="s">
        <v>83</v>
      </c>
      <c r="AY209" s="16" t="s">
        <v>124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6" t="s">
        <v>81</v>
      </c>
      <c r="BK209" s="193">
        <f>ROUND(I209*H209,2)</f>
        <v>0</v>
      </c>
      <c r="BL209" s="16" t="s">
        <v>131</v>
      </c>
      <c r="BM209" s="192" t="s">
        <v>247</v>
      </c>
    </row>
    <row r="210" spans="1:65" s="2" customFormat="1" ht="29.25">
      <c r="A210" s="33"/>
      <c r="B210" s="34"/>
      <c r="C210" s="35"/>
      <c r="D210" s="194" t="s">
        <v>133</v>
      </c>
      <c r="E210" s="35"/>
      <c r="F210" s="195" t="s">
        <v>248</v>
      </c>
      <c r="G210" s="35"/>
      <c r="H210" s="35"/>
      <c r="I210" s="196"/>
      <c r="J210" s="35"/>
      <c r="K210" s="35"/>
      <c r="L210" s="38"/>
      <c r="M210" s="197"/>
      <c r="N210" s="19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133</v>
      </c>
      <c r="AU210" s="16" t="s">
        <v>83</v>
      </c>
    </row>
    <row r="211" spans="1:65" s="2" customFormat="1" ht="58.5">
      <c r="A211" s="33"/>
      <c r="B211" s="34"/>
      <c r="C211" s="35"/>
      <c r="D211" s="194" t="s">
        <v>141</v>
      </c>
      <c r="E211" s="35"/>
      <c r="F211" s="210" t="s">
        <v>242</v>
      </c>
      <c r="G211" s="35"/>
      <c r="H211" s="35"/>
      <c r="I211" s="196"/>
      <c r="J211" s="35"/>
      <c r="K211" s="35"/>
      <c r="L211" s="38"/>
      <c r="M211" s="197"/>
      <c r="N211" s="19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141</v>
      </c>
      <c r="AU211" s="16" t="s">
        <v>83</v>
      </c>
    </row>
    <row r="212" spans="1:65" s="13" customFormat="1" ht="11.25">
      <c r="B212" s="199"/>
      <c r="C212" s="200"/>
      <c r="D212" s="194" t="s">
        <v>135</v>
      </c>
      <c r="E212" s="201" t="s">
        <v>1</v>
      </c>
      <c r="F212" s="202" t="s">
        <v>249</v>
      </c>
      <c r="G212" s="200"/>
      <c r="H212" s="203">
        <v>1.2749999999999999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135</v>
      </c>
      <c r="AU212" s="209" t="s">
        <v>83</v>
      </c>
      <c r="AV212" s="13" t="s">
        <v>83</v>
      </c>
      <c r="AW212" s="13" t="s">
        <v>30</v>
      </c>
      <c r="AX212" s="13" t="s">
        <v>81</v>
      </c>
      <c r="AY212" s="209" t="s">
        <v>124</v>
      </c>
    </row>
    <row r="213" spans="1:65" s="2" customFormat="1" ht="37.9" customHeight="1">
      <c r="A213" s="33"/>
      <c r="B213" s="34"/>
      <c r="C213" s="181" t="s">
        <v>250</v>
      </c>
      <c r="D213" s="181" t="s">
        <v>126</v>
      </c>
      <c r="E213" s="182" t="s">
        <v>251</v>
      </c>
      <c r="F213" s="183" t="s">
        <v>252</v>
      </c>
      <c r="G213" s="184" t="s">
        <v>212</v>
      </c>
      <c r="H213" s="185">
        <v>2548.5</v>
      </c>
      <c r="I213" s="186"/>
      <c r="J213" s="187">
        <f>ROUND(I213*H213,2)</f>
        <v>0</v>
      </c>
      <c r="K213" s="183" t="s">
        <v>130</v>
      </c>
      <c r="L213" s="38"/>
      <c r="M213" s="188" t="s">
        <v>1</v>
      </c>
      <c r="N213" s="189" t="s">
        <v>38</v>
      </c>
      <c r="O213" s="70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2" t="s">
        <v>131</v>
      </c>
      <c r="AT213" s="192" t="s">
        <v>126</v>
      </c>
      <c r="AU213" s="192" t="s">
        <v>83</v>
      </c>
      <c r="AY213" s="16" t="s">
        <v>124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6" t="s">
        <v>81</v>
      </c>
      <c r="BK213" s="193">
        <f>ROUND(I213*H213,2)</f>
        <v>0</v>
      </c>
      <c r="BL213" s="16" t="s">
        <v>131</v>
      </c>
      <c r="BM213" s="192" t="s">
        <v>253</v>
      </c>
    </row>
    <row r="214" spans="1:65" s="2" customFormat="1" ht="39">
      <c r="A214" s="33"/>
      <c r="B214" s="34"/>
      <c r="C214" s="35"/>
      <c r="D214" s="194" t="s">
        <v>133</v>
      </c>
      <c r="E214" s="35"/>
      <c r="F214" s="195" t="s">
        <v>254</v>
      </c>
      <c r="G214" s="35"/>
      <c r="H214" s="35"/>
      <c r="I214" s="196"/>
      <c r="J214" s="35"/>
      <c r="K214" s="35"/>
      <c r="L214" s="38"/>
      <c r="M214" s="197"/>
      <c r="N214" s="19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133</v>
      </c>
      <c r="AU214" s="16" t="s">
        <v>83</v>
      </c>
    </row>
    <row r="215" spans="1:65" s="2" customFormat="1" ht="48.75">
      <c r="A215" s="33"/>
      <c r="B215" s="34"/>
      <c r="C215" s="35"/>
      <c r="D215" s="194" t="s">
        <v>141</v>
      </c>
      <c r="E215" s="35"/>
      <c r="F215" s="210" t="s">
        <v>255</v>
      </c>
      <c r="G215" s="35"/>
      <c r="H215" s="35"/>
      <c r="I215" s="196"/>
      <c r="J215" s="35"/>
      <c r="K215" s="35"/>
      <c r="L215" s="38"/>
      <c r="M215" s="197"/>
      <c r="N215" s="19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141</v>
      </c>
      <c r="AU215" s="16" t="s">
        <v>83</v>
      </c>
    </row>
    <row r="216" spans="1:65" s="13" customFormat="1" ht="22.5">
      <c r="B216" s="199"/>
      <c r="C216" s="200"/>
      <c r="D216" s="194" t="s">
        <v>135</v>
      </c>
      <c r="E216" s="201" t="s">
        <v>1</v>
      </c>
      <c r="F216" s="202" t="s">
        <v>256</v>
      </c>
      <c r="G216" s="200"/>
      <c r="H216" s="203">
        <v>9</v>
      </c>
      <c r="I216" s="204"/>
      <c r="J216" s="200"/>
      <c r="K216" s="200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135</v>
      </c>
      <c r="AU216" s="209" t="s">
        <v>83</v>
      </c>
      <c r="AV216" s="13" t="s">
        <v>83</v>
      </c>
      <c r="AW216" s="13" t="s">
        <v>30</v>
      </c>
      <c r="AX216" s="13" t="s">
        <v>73</v>
      </c>
      <c r="AY216" s="209" t="s">
        <v>124</v>
      </c>
    </row>
    <row r="217" spans="1:65" s="13" customFormat="1" ht="22.5">
      <c r="B217" s="199"/>
      <c r="C217" s="200"/>
      <c r="D217" s="194" t="s">
        <v>135</v>
      </c>
      <c r="E217" s="201" t="s">
        <v>1</v>
      </c>
      <c r="F217" s="202" t="s">
        <v>257</v>
      </c>
      <c r="G217" s="200"/>
      <c r="H217" s="203">
        <v>9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135</v>
      </c>
      <c r="AU217" s="209" t="s">
        <v>83</v>
      </c>
      <c r="AV217" s="13" t="s">
        <v>83</v>
      </c>
      <c r="AW217" s="13" t="s">
        <v>30</v>
      </c>
      <c r="AX217" s="13" t="s">
        <v>73</v>
      </c>
      <c r="AY217" s="209" t="s">
        <v>124</v>
      </c>
    </row>
    <row r="218" spans="1:65" s="13" customFormat="1" ht="11.25">
      <c r="B218" s="199"/>
      <c r="C218" s="200"/>
      <c r="D218" s="194" t="s">
        <v>135</v>
      </c>
      <c r="E218" s="201" t="s">
        <v>1</v>
      </c>
      <c r="F218" s="202" t="s">
        <v>258</v>
      </c>
      <c r="G218" s="200"/>
      <c r="H218" s="203">
        <v>996.1</v>
      </c>
      <c r="I218" s="204"/>
      <c r="J218" s="200"/>
      <c r="K218" s="200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135</v>
      </c>
      <c r="AU218" s="209" t="s">
        <v>83</v>
      </c>
      <c r="AV218" s="13" t="s">
        <v>83</v>
      </c>
      <c r="AW218" s="13" t="s">
        <v>30</v>
      </c>
      <c r="AX218" s="13" t="s">
        <v>73</v>
      </c>
      <c r="AY218" s="209" t="s">
        <v>124</v>
      </c>
    </row>
    <row r="219" spans="1:65" s="14" customFormat="1" ht="11.25">
      <c r="B219" s="211"/>
      <c r="C219" s="212"/>
      <c r="D219" s="194" t="s">
        <v>135</v>
      </c>
      <c r="E219" s="213" t="s">
        <v>1</v>
      </c>
      <c r="F219" s="214" t="s">
        <v>145</v>
      </c>
      <c r="G219" s="212"/>
      <c r="H219" s="215">
        <v>1014.1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135</v>
      </c>
      <c r="AU219" s="221" t="s">
        <v>83</v>
      </c>
      <c r="AV219" s="14" t="s">
        <v>131</v>
      </c>
      <c r="AW219" s="14" t="s">
        <v>30</v>
      </c>
      <c r="AX219" s="14" t="s">
        <v>73</v>
      </c>
      <c r="AY219" s="221" t="s">
        <v>124</v>
      </c>
    </row>
    <row r="220" spans="1:65" s="13" customFormat="1" ht="22.5">
      <c r="B220" s="199"/>
      <c r="C220" s="200"/>
      <c r="D220" s="194" t="s">
        <v>135</v>
      </c>
      <c r="E220" s="201" t="s">
        <v>1</v>
      </c>
      <c r="F220" s="202" t="s">
        <v>259</v>
      </c>
      <c r="G220" s="200"/>
      <c r="H220" s="203">
        <v>18</v>
      </c>
      <c r="I220" s="204"/>
      <c r="J220" s="200"/>
      <c r="K220" s="200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135</v>
      </c>
      <c r="AU220" s="209" t="s">
        <v>83</v>
      </c>
      <c r="AV220" s="13" t="s">
        <v>83</v>
      </c>
      <c r="AW220" s="13" t="s">
        <v>30</v>
      </c>
      <c r="AX220" s="13" t="s">
        <v>73</v>
      </c>
      <c r="AY220" s="209" t="s">
        <v>124</v>
      </c>
    </row>
    <row r="221" spans="1:65" s="13" customFormat="1" ht="22.5">
      <c r="B221" s="199"/>
      <c r="C221" s="200"/>
      <c r="D221" s="194" t="s">
        <v>135</v>
      </c>
      <c r="E221" s="201" t="s">
        <v>1</v>
      </c>
      <c r="F221" s="202" t="s">
        <v>260</v>
      </c>
      <c r="G221" s="200"/>
      <c r="H221" s="203">
        <v>482.1</v>
      </c>
      <c r="I221" s="204"/>
      <c r="J221" s="200"/>
      <c r="K221" s="200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135</v>
      </c>
      <c r="AU221" s="209" t="s">
        <v>83</v>
      </c>
      <c r="AV221" s="13" t="s">
        <v>83</v>
      </c>
      <c r="AW221" s="13" t="s">
        <v>30</v>
      </c>
      <c r="AX221" s="13" t="s">
        <v>73</v>
      </c>
      <c r="AY221" s="209" t="s">
        <v>124</v>
      </c>
    </row>
    <row r="222" spans="1:65" s="13" customFormat="1" ht="22.5">
      <c r="B222" s="199"/>
      <c r="C222" s="200"/>
      <c r="D222" s="194" t="s">
        <v>135</v>
      </c>
      <c r="E222" s="201" t="s">
        <v>1</v>
      </c>
      <c r="F222" s="202" t="s">
        <v>261</v>
      </c>
      <c r="G222" s="200"/>
      <c r="H222" s="203">
        <v>514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135</v>
      </c>
      <c r="AU222" s="209" t="s">
        <v>83</v>
      </c>
      <c r="AV222" s="13" t="s">
        <v>83</v>
      </c>
      <c r="AW222" s="13" t="s">
        <v>30</v>
      </c>
      <c r="AX222" s="13" t="s">
        <v>73</v>
      </c>
      <c r="AY222" s="209" t="s">
        <v>124</v>
      </c>
    </row>
    <row r="223" spans="1:65" s="13" customFormat="1" ht="22.5">
      <c r="B223" s="199"/>
      <c r="C223" s="200"/>
      <c r="D223" s="194" t="s">
        <v>135</v>
      </c>
      <c r="E223" s="201" t="s">
        <v>1</v>
      </c>
      <c r="F223" s="202" t="s">
        <v>262</v>
      </c>
      <c r="G223" s="200"/>
      <c r="H223" s="203">
        <v>520.29999999999995</v>
      </c>
      <c r="I223" s="204"/>
      <c r="J223" s="200"/>
      <c r="K223" s="200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135</v>
      </c>
      <c r="AU223" s="209" t="s">
        <v>83</v>
      </c>
      <c r="AV223" s="13" t="s">
        <v>83</v>
      </c>
      <c r="AW223" s="13" t="s">
        <v>30</v>
      </c>
      <c r="AX223" s="13" t="s">
        <v>73</v>
      </c>
      <c r="AY223" s="209" t="s">
        <v>124</v>
      </c>
    </row>
    <row r="224" spans="1:65" s="13" customFormat="1" ht="11.25">
      <c r="B224" s="199"/>
      <c r="C224" s="200"/>
      <c r="D224" s="194" t="s">
        <v>135</v>
      </c>
      <c r="E224" s="201" t="s">
        <v>1</v>
      </c>
      <c r="F224" s="202" t="s">
        <v>263</v>
      </c>
      <c r="G224" s="200"/>
      <c r="H224" s="203">
        <v>2548.5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135</v>
      </c>
      <c r="AU224" s="209" t="s">
        <v>83</v>
      </c>
      <c r="AV224" s="13" t="s">
        <v>83</v>
      </c>
      <c r="AW224" s="13" t="s">
        <v>30</v>
      </c>
      <c r="AX224" s="13" t="s">
        <v>81</v>
      </c>
      <c r="AY224" s="209" t="s">
        <v>124</v>
      </c>
    </row>
    <row r="225" spans="1:65" s="2" customFormat="1" ht="37.9" customHeight="1">
      <c r="A225" s="33"/>
      <c r="B225" s="34"/>
      <c r="C225" s="181" t="s">
        <v>264</v>
      </c>
      <c r="D225" s="181" t="s">
        <v>126</v>
      </c>
      <c r="E225" s="182" t="s">
        <v>265</v>
      </c>
      <c r="F225" s="183" t="s">
        <v>266</v>
      </c>
      <c r="G225" s="184" t="s">
        <v>212</v>
      </c>
      <c r="H225" s="185">
        <v>469</v>
      </c>
      <c r="I225" s="186"/>
      <c r="J225" s="187">
        <f>ROUND(I225*H225,2)</f>
        <v>0</v>
      </c>
      <c r="K225" s="183" t="s">
        <v>130</v>
      </c>
      <c r="L225" s="38"/>
      <c r="M225" s="188" t="s">
        <v>1</v>
      </c>
      <c r="N225" s="189" t="s">
        <v>38</v>
      </c>
      <c r="O225" s="70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2" t="s">
        <v>131</v>
      </c>
      <c r="AT225" s="192" t="s">
        <v>126</v>
      </c>
      <c r="AU225" s="192" t="s">
        <v>83</v>
      </c>
      <c r="AY225" s="16" t="s">
        <v>124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6" t="s">
        <v>81</v>
      </c>
      <c r="BK225" s="193">
        <f>ROUND(I225*H225,2)</f>
        <v>0</v>
      </c>
      <c r="BL225" s="16" t="s">
        <v>131</v>
      </c>
      <c r="BM225" s="192" t="s">
        <v>267</v>
      </c>
    </row>
    <row r="226" spans="1:65" s="2" customFormat="1" ht="39">
      <c r="A226" s="33"/>
      <c r="B226" s="34"/>
      <c r="C226" s="35"/>
      <c r="D226" s="194" t="s">
        <v>133</v>
      </c>
      <c r="E226" s="35"/>
      <c r="F226" s="195" t="s">
        <v>268</v>
      </c>
      <c r="G226" s="35"/>
      <c r="H226" s="35"/>
      <c r="I226" s="196"/>
      <c r="J226" s="35"/>
      <c r="K226" s="35"/>
      <c r="L226" s="38"/>
      <c r="M226" s="197"/>
      <c r="N226" s="198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133</v>
      </c>
      <c r="AU226" s="16" t="s">
        <v>83</v>
      </c>
    </row>
    <row r="227" spans="1:65" s="2" customFormat="1" ht="48.75">
      <c r="A227" s="33"/>
      <c r="B227" s="34"/>
      <c r="C227" s="35"/>
      <c r="D227" s="194" t="s">
        <v>141</v>
      </c>
      <c r="E227" s="35"/>
      <c r="F227" s="210" t="s">
        <v>255</v>
      </c>
      <c r="G227" s="35"/>
      <c r="H227" s="35"/>
      <c r="I227" s="196"/>
      <c r="J227" s="35"/>
      <c r="K227" s="35"/>
      <c r="L227" s="38"/>
      <c r="M227" s="197"/>
      <c r="N227" s="19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141</v>
      </c>
      <c r="AU227" s="16" t="s">
        <v>83</v>
      </c>
    </row>
    <row r="228" spans="1:65" s="13" customFormat="1" ht="11.25">
      <c r="B228" s="199"/>
      <c r="C228" s="200"/>
      <c r="D228" s="194" t="s">
        <v>135</v>
      </c>
      <c r="E228" s="201" t="s">
        <v>1</v>
      </c>
      <c r="F228" s="202" t="s">
        <v>269</v>
      </c>
      <c r="G228" s="200"/>
      <c r="H228" s="203">
        <v>234.5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135</v>
      </c>
      <c r="AU228" s="209" t="s">
        <v>83</v>
      </c>
      <c r="AV228" s="13" t="s">
        <v>83</v>
      </c>
      <c r="AW228" s="13" t="s">
        <v>30</v>
      </c>
      <c r="AX228" s="13" t="s">
        <v>73</v>
      </c>
      <c r="AY228" s="209" t="s">
        <v>124</v>
      </c>
    </row>
    <row r="229" spans="1:65" s="13" customFormat="1" ht="11.25">
      <c r="B229" s="199"/>
      <c r="C229" s="200"/>
      <c r="D229" s="194" t="s">
        <v>135</v>
      </c>
      <c r="E229" s="201" t="s">
        <v>1</v>
      </c>
      <c r="F229" s="202" t="s">
        <v>270</v>
      </c>
      <c r="G229" s="200"/>
      <c r="H229" s="203">
        <v>234.5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135</v>
      </c>
      <c r="AU229" s="209" t="s">
        <v>83</v>
      </c>
      <c r="AV229" s="13" t="s">
        <v>83</v>
      </c>
      <c r="AW229" s="13" t="s">
        <v>30</v>
      </c>
      <c r="AX229" s="13" t="s">
        <v>73</v>
      </c>
      <c r="AY229" s="209" t="s">
        <v>124</v>
      </c>
    </row>
    <row r="230" spans="1:65" s="14" customFormat="1" ht="11.25">
      <c r="B230" s="211"/>
      <c r="C230" s="212"/>
      <c r="D230" s="194" t="s">
        <v>135</v>
      </c>
      <c r="E230" s="213" t="s">
        <v>1</v>
      </c>
      <c r="F230" s="214" t="s">
        <v>145</v>
      </c>
      <c r="G230" s="212"/>
      <c r="H230" s="215">
        <v>469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135</v>
      </c>
      <c r="AU230" s="221" t="s">
        <v>83</v>
      </c>
      <c r="AV230" s="14" t="s">
        <v>131</v>
      </c>
      <c r="AW230" s="14" t="s">
        <v>30</v>
      </c>
      <c r="AX230" s="14" t="s">
        <v>81</v>
      </c>
      <c r="AY230" s="221" t="s">
        <v>124</v>
      </c>
    </row>
    <row r="231" spans="1:65" s="2" customFormat="1" ht="37.9" customHeight="1">
      <c r="A231" s="33"/>
      <c r="B231" s="34"/>
      <c r="C231" s="181" t="s">
        <v>271</v>
      </c>
      <c r="D231" s="181" t="s">
        <v>126</v>
      </c>
      <c r="E231" s="182" t="s">
        <v>272</v>
      </c>
      <c r="F231" s="183" t="s">
        <v>273</v>
      </c>
      <c r="G231" s="184" t="s">
        <v>212</v>
      </c>
      <c r="H231" s="185">
        <v>1935.38</v>
      </c>
      <c r="I231" s="186"/>
      <c r="J231" s="187">
        <f>ROUND(I231*H231,2)</f>
        <v>0</v>
      </c>
      <c r="K231" s="183" t="s">
        <v>130</v>
      </c>
      <c r="L231" s="38"/>
      <c r="M231" s="188" t="s">
        <v>1</v>
      </c>
      <c r="N231" s="189" t="s">
        <v>38</v>
      </c>
      <c r="O231" s="70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2" t="s">
        <v>131</v>
      </c>
      <c r="AT231" s="192" t="s">
        <v>126</v>
      </c>
      <c r="AU231" s="192" t="s">
        <v>83</v>
      </c>
      <c r="AY231" s="16" t="s">
        <v>124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6" t="s">
        <v>81</v>
      </c>
      <c r="BK231" s="193">
        <f>ROUND(I231*H231,2)</f>
        <v>0</v>
      </c>
      <c r="BL231" s="16" t="s">
        <v>131</v>
      </c>
      <c r="BM231" s="192" t="s">
        <v>274</v>
      </c>
    </row>
    <row r="232" spans="1:65" s="2" customFormat="1" ht="39">
      <c r="A232" s="33"/>
      <c r="B232" s="34"/>
      <c r="C232" s="35"/>
      <c r="D232" s="194" t="s">
        <v>133</v>
      </c>
      <c r="E232" s="35"/>
      <c r="F232" s="195" t="s">
        <v>275</v>
      </c>
      <c r="G232" s="35"/>
      <c r="H232" s="35"/>
      <c r="I232" s="196"/>
      <c r="J232" s="35"/>
      <c r="K232" s="35"/>
      <c r="L232" s="38"/>
      <c r="M232" s="197"/>
      <c r="N232" s="198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133</v>
      </c>
      <c r="AU232" s="16" t="s">
        <v>83</v>
      </c>
    </row>
    <row r="233" spans="1:65" s="2" customFormat="1" ht="48.75">
      <c r="A233" s="33"/>
      <c r="B233" s="34"/>
      <c r="C233" s="35"/>
      <c r="D233" s="194" t="s">
        <v>141</v>
      </c>
      <c r="E233" s="35"/>
      <c r="F233" s="210" t="s">
        <v>276</v>
      </c>
      <c r="G233" s="35"/>
      <c r="H233" s="35"/>
      <c r="I233" s="196"/>
      <c r="J233" s="35"/>
      <c r="K233" s="35"/>
      <c r="L233" s="38"/>
      <c r="M233" s="197"/>
      <c r="N233" s="19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141</v>
      </c>
      <c r="AU233" s="16" t="s">
        <v>83</v>
      </c>
    </row>
    <row r="234" spans="1:65" s="13" customFormat="1" ht="11.25">
      <c r="B234" s="199"/>
      <c r="C234" s="200"/>
      <c r="D234" s="194" t="s">
        <v>135</v>
      </c>
      <c r="E234" s="201" t="s">
        <v>1</v>
      </c>
      <c r="F234" s="202" t="s">
        <v>277</v>
      </c>
      <c r="G234" s="200"/>
      <c r="H234" s="203">
        <v>18.399999999999999</v>
      </c>
      <c r="I234" s="204"/>
      <c r="J234" s="200"/>
      <c r="K234" s="200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135</v>
      </c>
      <c r="AU234" s="209" t="s">
        <v>83</v>
      </c>
      <c r="AV234" s="13" t="s">
        <v>83</v>
      </c>
      <c r="AW234" s="13" t="s">
        <v>30</v>
      </c>
      <c r="AX234" s="13" t="s">
        <v>73</v>
      </c>
      <c r="AY234" s="209" t="s">
        <v>124</v>
      </c>
    </row>
    <row r="235" spans="1:65" s="13" customFormat="1" ht="22.5">
      <c r="B235" s="199"/>
      <c r="C235" s="200"/>
      <c r="D235" s="194" t="s">
        <v>135</v>
      </c>
      <c r="E235" s="201" t="s">
        <v>1</v>
      </c>
      <c r="F235" s="202" t="s">
        <v>278</v>
      </c>
      <c r="G235" s="200"/>
      <c r="H235" s="203">
        <v>1824.7</v>
      </c>
      <c r="I235" s="204"/>
      <c r="J235" s="200"/>
      <c r="K235" s="200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135</v>
      </c>
      <c r="AU235" s="209" t="s">
        <v>83</v>
      </c>
      <c r="AV235" s="13" t="s">
        <v>83</v>
      </c>
      <c r="AW235" s="13" t="s">
        <v>30</v>
      </c>
      <c r="AX235" s="13" t="s">
        <v>73</v>
      </c>
      <c r="AY235" s="209" t="s">
        <v>124</v>
      </c>
    </row>
    <row r="236" spans="1:65" s="13" customFormat="1" ht="11.25">
      <c r="B236" s="199"/>
      <c r="C236" s="200"/>
      <c r="D236" s="194" t="s">
        <v>135</v>
      </c>
      <c r="E236" s="201" t="s">
        <v>1</v>
      </c>
      <c r="F236" s="202" t="s">
        <v>279</v>
      </c>
      <c r="G236" s="200"/>
      <c r="H236" s="203">
        <v>83.28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135</v>
      </c>
      <c r="AU236" s="209" t="s">
        <v>83</v>
      </c>
      <c r="AV236" s="13" t="s">
        <v>83</v>
      </c>
      <c r="AW236" s="13" t="s">
        <v>30</v>
      </c>
      <c r="AX236" s="13" t="s">
        <v>73</v>
      </c>
      <c r="AY236" s="209" t="s">
        <v>124</v>
      </c>
    </row>
    <row r="237" spans="1:65" s="13" customFormat="1" ht="22.5">
      <c r="B237" s="199"/>
      <c r="C237" s="200"/>
      <c r="D237" s="194" t="s">
        <v>135</v>
      </c>
      <c r="E237" s="201" t="s">
        <v>1</v>
      </c>
      <c r="F237" s="202" t="s">
        <v>280</v>
      </c>
      <c r="G237" s="200"/>
      <c r="H237" s="203">
        <v>9</v>
      </c>
      <c r="I237" s="204"/>
      <c r="J237" s="200"/>
      <c r="K237" s="200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135</v>
      </c>
      <c r="AU237" s="209" t="s">
        <v>83</v>
      </c>
      <c r="AV237" s="13" t="s">
        <v>83</v>
      </c>
      <c r="AW237" s="13" t="s">
        <v>30</v>
      </c>
      <c r="AX237" s="13" t="s">
        <v>73</v>
      </c>
      <c r="AY237" s="209" t="s">
        <v>124</v>
      </c>
    </row>
    <row r="238" spans="1:65" s="14" customFormat="1" ht="11.25">
      <c r="B238" s="211"/>
      <c r="C238" s="212"/>
      <c r="D238" s="194" t="s">
        <v>135</v>
      </c>
      <c r="E238" s="213" t="s">
        <v>1</v>
      </c>
      <c r="F238" s="214" t="s">
        <v>145</v>
      </c>
      <c r="G238" s="212"/>
      <c r="H238" s="215">
        <v>1935.38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135</v>
      </c>
      <c r="AU238" s="221" t="s">
        <v>83</v>
      </c>
      <c r="AV238" s="14" t="s">
        <v>131</v>
      </c>
      <c r="AW238" s="14" t="s">
        <v>30</v>
      </c>
      <c r="AX238" s="14" t="s">
        <v>81</v>
      </c>
      <c r="AY238" s="221" t="s">
        <v>124</v>
      </c>
    </row>
    <row r="239" spans="1:65" s="2" customFormat="1" ht="24.2" customHeight="1">
      <c r="A239" s="33"/>
      <c r="B239" s="34"/>
      <c r="C239" s="181" t="s">
        <v>281</v>
      </c>
      <c r="D239" s="181" t="s">
        <v>126</v>
      </c>
      <c r="E239" s="182" t="s">
        <v>282</v>
      </c>
      <c r="F239" s="183" t="s">
        <v>283</v>
      </c>
      <c r="G239" s="184" t="s">
        <v>212</v>
      </c>
      <c r="H239" s="185">
        <v>87.2</v>
      </c>
      <c r="I239" s="186"/>
      <c r="J239" s="187">
        <f>ROUND(I239*H239,2)</f>
        <v>0</v>
      </c>
      <c r="K239" s="183" t="s">
        <v>130</v>
      </c>
      <c r="L239" s="38"/>
      <c r="M239" s="188" t="s">
        <v>1</v>
      </c>
      <c r="N239" s="189" t="s">
        <v>38</v>
      </c>
      <c r="O239" s="70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2" t="s">
        <v>131</v>
      </c>
      <c r="AT239" s="192" t="s">
        <v>126</v>
      </c>
      <c r="AU239" s="192" t="s">
        <v>83</v>
      </c>
      <c r="AY239" s="16" t="s">
        <v>124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6" t="s">
        <v>81</v>
      </c>
      <c r="BK239" s="193">
        <f>ROUND(I239*H239,2)</f>
        <v>0</v>
      </c>
      <c r="BL239" s="16" t="s">
        <v>131</v>
      </c>
      <c r="BM239" s="192" t="s">
        <v>284</v>
      </c>
    </row>
    <row r="240" spans="1:65" s="2" customFormat="1" ht="19.5">
      <c r="A240" s="33"/>
      <c r="B240" s="34"/>
      <c r="C240" s="35"/>
      <c r="D240" s="194" t="s">
        <v>133</v>
      </c>
      <c r="E240" s="35"/>
      <c r="F240" s="195" t="s">
        <v>285</v>
      </c>
      <c r="G240" s="35"/>
      <c r="H240" s="35"/>
      <c r="I240" s="196"/>
      <c r="J240" s="35"/>
      <c r="K240" s="35"/>
      <c r="L240" s="38"/>
      <c r="M240" s="197"/>
      <c r="N240" s="19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133</v>
      </c>
      <c r="AU240" s="16" t="s">
        <v>83</v>
      </c>
    </row>
    <row r="241" spans="1:65" s="13" customFormat="1" ht="11.25">
      <c r="B241" s="199"/>
      <c r="C241" s="200"/>
      <c r="D241" s="194" t="s">
        <v>135</v>
      </c>
      <c r="E241" s="201" t="s">
        <v>1</v>
      </c>
      <c r="F241" s="202" t="s">
        <v>286</v>
      </c>
      <c r="G241" s="200"/>
      <c r="H241" s="203">
        <v>71.599999999999994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135</v>
      </c>
      <c r="AU241" s="209" t="s">
        <v>83</v>
      </c>
      <c r="AV241" s="13" t="s">
        <v>83</v>
      </c>
      <c r="AW241" s="13" t="s">
        <v>30</v>
      </c>
      <c r="AX241" s="13" t="s">
        <v>73</v>
      </c>
      <c r="AY241" s="209" t="s">
        <v>124</v>
      </c>
    </row>
    <row r="242" spans="1:65" s="13" customFormat="1" ht="11.25">
      <c r="B242" s="199"/>
      <c r="C242" s="200"/>
      <c r="D242" s="194" t="s">
        <v>135</v>
      </c>
      <c r="E242" s="201" t="s">
        <v>1</v>
      </c>
      <c r="F242" s="202" t="s">
        <v>287</v>
      </c>
      <c r="G242" s="200"/>
      <c r="H242" s="203">
        <v>15.6</v>
      </c>
      <c r="I242" s="204"/>
      <c r="J242" s="200"/>
      <c r="K242" s="200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135</v>
      </c>
      <c r="AU242" s="209" t="s">
        <v>83</v>
      </c>
      <c r="AV242" s="13" t="s">
        <v>83</v>
      </c>
      <c r="AW242" s="13" t="s">
        <v>30</v>
      </c>
      <c r="AX242" s="13" t="s">
        <v>73</v>
      </c>
      <c r="AY242" s="209" t="s">
        <v>124</v>
      </c>
    </row>
    <row r="243" spans="1:65" s="14" customFormat="1" ht="11.25">
      <c r="B243" s="211"/>
      <c r="C243" s="212"/>
      <c r="D243" s="194" t="s">
        <v>135</v>
      </c>
      <c r="E243" s="213" t="s">
        <v>1</v>
      </c>
      <c r="F243" s="214" t="s">
        <v>145</v>
      </c>
      <c r="G243" s="212"/>
      <c r="H243" s="215">
        <v>87.199999999999989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135</v>
      </c>
      <c r="AU243" s="221" t="s">
        <v>83</v>
      </c>
      <c r="AV243" s="14" t="s">
        <v>131</v>
      </c>
      <c r="AW243" s="14" t="s">
        <v>30</v>
      </c>
      <c r="AX243" s="14" t="s">
        <v>81</v>
      </c>
      <c r="AY243" s="221" t="s">
        <v>124</v>
      </c>
    </row>
    <row r="244" spans="1:65" s="2" customFormat="1" ht="33" customHeight="1">
      <c r="A244" s="33"/>
      <c r="B244" s="34"/>
      <c r="C244" s="181" t="s">
        <v>7</v>
      </c>
      <c r="D244" s="181" t="s">
        <v>126</v>
      </c>
      <c r="E244" s="182" t="s">
        <v>288</v>
      </c>
      <c r="F244" s="183" t="s">
        <v>289</v>
      </c>
      <c r="G244" s="184" t="s">
        <v>212</v>
      </c>
      <c r="H244" s="185">
        <v>307.7</v>
      </c>
      <c r="I244" s="186"/>
      <c r="J244" s="187">
        <f>ROUND(I244*H244,2)</f>
        <v>0</v>
      </c>
      <c r="K244" s="183" t="s">
        <v>130</v>
      </c>
      <c r="L244" s="38"/>
      <c r="M244" s="188" t="s">
        <v>1</v>
      </c>
      <c r="N244" s="189" t="s">
        <v>38</v>
      </c>
      <c r="O244" s="70"/>
      <c r="P244" s="190">
        <f>O244*H244</f>
        <v>0</v>
      </c>
      <c r="Q244" s="190">
        <v>0</v>
      </c>
      <c r="R244" s="190">
        <f>Q244*H244</f>
        <v>0</v>
      </c>
      <c r="S244" s="190">
        <v>0</v>
      </c>
      <c r="T244" s="19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2" t="s">
        <v>131</v>
      </c>
      <c r="AT244" s="192" t="s">
        <v>126</v>
      </c>
      <c r="AU244" s="192" t="s">
        <v>83</v>
      </c>
      <c r="AY244" s="16" t="s">
        <v>124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6" t="s">
        <v>81</v>
      </c>
      <c r="BK244" s="193">
        <f>ROUND(I244*H244,2)</f>
        <v>0</v>
      </c>
      <c r="BL244" s="16" t="s">
        <v>131</v>
      </c>
      <c r="BM244" s="192" t="s">
        <v>290</v>
      </c>
    </row>
    <row r="245" spans="1:65" s="2" customFormat="1" ht="39">
      <c r="A245" s="33"/>
      <c r="B245" s="34"/>
      <c r="C245" s="35"/>
      <c r="D245" s="194" t="s">
        <v>133</v>
      </c>
      <c r="E245" s="35"/>
      <c r="F245" s="195" t="s">
        <v>291</v>
      </c>
      <c r="G245" s="35"/>
      <c r="H245" s="35"/>
      <c r="I245" s="196"/>
      <c r="J245" s="35"/>
      <c r="K245" s="35"/>
      <c r="L245" s="38"/>
      <c r="M245" s="197"/>
      <c r="N245" s="198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133</v>
      </c>
      <c r="AU245" s="16" t="s">
        <v>83</v>
      </c>
    </row>
    <row r="246" spans="1:65" s="2" customFormat="1" ht="29.25">
      <c r="A246" s="33"/>
      <c r="B246" s="34"/>
      <c r="C246" s="35"/>
      <c r="D246" s="194" t="s">
        <v>141</v>
      </c>
      <c r="E246" s="35"/>
      <c r="F246" s="210" t="s">
        <v>292</v>
      </c>
      <c r="G246" s="35"/>
      <c r="H246" s="35"/>
      <c r="I246" s="196"/>
      <c r="J246" s="35"/>
      <c r="K246" s="35"/>
      <c r="L246" s="38"/>
      <c r="M246" s="197"/>
      <c r="N246" s="198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141</v>
      </c>
      <c r="AU246" s="16" t="s">
        <v>83</v>
      </c>
    </row>
    <row r="247" spans="1:65" s="13" customFormat="1" ht="11.25">
      <c r="B247" s="199"/>
      <c r="C247" s="200"/>
      <c r="D247" s="194" t="s">
        <v>135</v>
      </c>
      <c r="E247" s="201" t="s">
        <v>1</v>
      </c>
      <c r="F247" s="202" t="s">
        <v>293</v>
      </c>
      <c r="G247" s="200"/>
      <c r="H247" s="203">
        <v>233.7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135</v>
      </c>
      <c r="AU247" s="209" t="s">
        <v>83</v>
      </c>
      <c r="AV247" s="13" t="s">
        <v>83</v>
      </c>
      <c r="AW247" s="13" t="s">
        <v>30</v>
      </c>
      <c r="AX247" s="13" t="s">
        <v>73</v>
      </c>
      <c r="AY247" s="209" t="s">
        <v>124</v>
      </c>
    </row>
    <row r="248" spans="1:65" s="13" customFormat="1" ht="11.25">
      <c r="B248" s="199"/>
      <c r="C248" s="200"/>
      <c r="D248" s="194" t="s">
        <v>135</v>
      </c>
      <c r="E248" s="201" t="s">
        <v>1</v>
      </c>
      <c r="F248" s="202" t="s">
        <v>294</v>
      </c>
      <c r="G248" s="200"/>
      <c r="H248" s="203">
        <v>64</v>
      </c>
      <c r="I248" s="204"/>
      <c r="J248" s="200"/>
      <c r="K248" s="200"/>
      <c r="L248" s="205"/>
      <c r="M248" s="206"/>
      <c r="N248" s="207"/>
      <c r="O248" s="207"/>
      <c r="P248" s="207"/>
      <c r="Q248" s="207"/>
      <c r="R248" s="207"/>
      <c r="S248" s="207"/>
      <c r="T248" s="208"/>
      <c r="AT248" s="209" t="s">
        <v>135</v>
      </c>
      <c r="AU248" s="209" t="s">
        <v>83</v>
      </c>
      <c r="AV248" s="13" t="s">
        <v>83</v>
      </c>
      <c r="AW248" s="13" t="s">
        <v>30</v>
      </c>
      <c r="AX248" s="13" t="s">
        <v>73</v>
      </c>
      <c r="AY248" s="209" t="s">
        <v>124</v>
      </c>
    </row>
    <row r="249" spans="1:65" s="13" customFormat="1" ht="11.25">
      <c r="B249" s="199"/>
      <c r="C249" s="200"/>
      <c r="D249" s="194" t="s">
        <v>135</v>
      </c>
      <c r="E249" s="201" t="s">
        <v>1</v>
      </c>
      <c r="F249" s="202" t="s">
        <v>295</v>
      </c>
      <c r="G249" s="200"/>
      <c r="H249" s="203">
        <v>10</v>
      </c>
      <c r="I249" s="204"/>
      <c r="J249" s="200"/>
      <c r="K249" s="200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135</v>
      </c>
      <c r="AU249" s="209" t="s">
        <v>83</v>
      </c>
      <c r="AV249" s="13" t="s">
        <v>83</v>
      </c>
      <c r="AW249" s="13" t="s">
        <v>30</v>
      </c>
      <c r="AX249" s="13" t="s">
        <v>73</v>
      </c>
      <c r="AY249" s="209" t="s">
        <v>124</v>
      </c>
    </row>
    <row r="250" spans="1:65" s="14" customFormat="1" ht="11.25">
      <c r="B250" s="211"/>
      <c r="C250" s="212"/>
      <c r="D250" s="194" t="s">
        <v>135</v>
      </c>
      <c r="E250" s="213" t="s">
        <v>1</v>
      </c>
      <c r="F250" s="214" t="s">
        <v>145</v>
      </c>
      <c r="G250" s="212"/>
      <c r="H250" s="215">
        <v>307.7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135</v>
      </c>
      <c r="AU250" s="221" t="s">
        <v>83</v>
      </c>
      <c r="AV250" s="14" t="s">
        <v>131</v>
      </c>
      <c r="AW250" s="14" t="s">
        <v>30</v>
      </c>
      <c r="AX250" s="14" t="s">
        <v>81</v>
      </c>
      <c r="AY250" s="221" t="s">
        <v>124</v>
      </c>
    </row>
    <row r="251" spans="1:65" s="2" customFormat="1" ht="24.2" customHeight="1">
      <c r="A251" s="33"/>
      <c r="B251" s="34"/>
      <c r="C251" s="181" t="s">
        <v>296</v>
      </c>
      <c r="D251" s="181" t="s">
        <v>126</v>
      </c>
      <c r="E251" s="182" t="s">
        <v>297</v>
      </c>
      <c r="F251" s="183" t="s">
        <v>298</v>
      </c>
      <c r="G251" s="184" t="s">
        <v>129</v>
      </c>
      <c r="H251" s="185">
        <v>986.5</v>
      </c>
      <c r="I251" s="186"/>
      <c r="J251" s="187">
        <f>ROUND(I251*H251,2)</f>
        <v>0</v>
      </c>
      <c r="K251" s="183" t="s">
        <v>130</v>
      </c>
      <c r="L251" s="38"/>
      <c r="M251" s="188" t="s">
        <v>1</v>
      </c>
      <c r="N251" s="189" t="s">
        <v>38</v>
      </c>
      <c r="O251" s="70"/>
      <c r="P251" s="190">
        <f>O251*H251</f>
        <v>0</v>
      </c>
      <c r="Q251" s="190">
        <v>0</v>
      </c>
      <c r="R251" s="190">
        <f>Q251*H251</f>
        <v>0</v>
      </c>
      <c r="S251" s="190">
        <v>0</v>
      </c>
      <c r="T251" s="19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2" t="s">
        <v>131</v>
      </c>
      <c r="AT251" s="192" t="s">
        <v>126</v>
      </c>
      <c r="AU251" s="192" t="s">
        <v>83</v>
      </c>
      <c r="AY251" s="16" t="s">
        <v>124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6" t="s">
        <v>81</v>
      </c>
      <c r="BK251" s="193">
        <f>ROUND(I251*H251,2)</f>
        <v>0</v>
      </c>
      <c r="BL251" s="16" t="s">
        <v>131</v>
      </c>
      <c r="BM251" s="192" t="s">
        <v>299</v>
      </c>
    </row>
    <row r="252" spans="1:65" s="2" customFormat="1" ht="19.5">
      <c r="A252" s="33"/>
      <c r="B252" s="34"/>
      <c r="C252" s="35"/>
      <c r="D252" s="194" t="s">
        <v>133</v>
      </c>
      <c r="E252" s="35"/>
      <c r="F252" s="195" t="s">
        <v>300</v>
      </c>
      <c r="G252" s="35"/>
      <c r="H252" s="35"/>
      <c r="I252" s="196"/>
      <c r="J252" s="35"/>
      <c r="K252" s="35"/>
      <c r="L252" s="38"/>
      <c r="M252" s="197"/>
      <c r="N252" s="198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133</v>
      </c>
      <c r="AU252" s="16" t="s">
        <v>83</v>
      </c>
    </row>
    <row r="253" spans="1:65" s="13" customFormat="1" ht="11.25">
      <c r="B253" s="199"/>
      <c r="C253" s="200"/>
      <c r="D253" s="194" t="s">
        <v>135</v>
      </c>
      <c r="E253" s="201" t="s">
        <v>1</v>
      </c>
      <c r="F253" s="202" t="s">
        <v>301</v>
      </c>
      <c r="G253" s="200"/>
      <c r="H253" s="203">
        <v>868.5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135</v>
      </c>
      <c r="AU253" s="209" t="s">
        <v>83</v>
      </c>
      <c r="AV253" s="13" t="s">
        <v>83</v>
      </c>
      <c r="AW253" s="13" t="s">
        <v>30</v>
      </c>
      <c r="AX253" s="13" t="s">
        <v>73</v>
      </c>
      <c r="AY253" s="209" t="s">
        <v>124</v>
      </c>
    </row>
    <row r="254" spans="1:65" s="13" customFormat="1" ht="11.25">
      <c r="B254" s="199"/>
      <c r="C254" s="200"/>
      <c r="D254" s="194" t="s">
        <v>135</v>
      </c>
      <c r="E254" s="201" t="s">
        <v>1</v>
      </c>
      <c r="F254" s="202" t="s">
        <v>302</v>
      </c>
      <c r="G254" s="200"/>
      <c r="H254" s="203">
        <v>118</v>
      </c>
      <c r="I254" s="204"/>
      <c r="J254" s="200"/>
      <c r="K254" s="200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135</v>
      </c>
      <c r="AU254" s="209" t="s">
        <v>83</v>
      </c>
      <c r="AV254" s="13" t="s">
        <v>83</v>
      </c>
      <c r="AW254" s="13" t="s">
        <v>30</v>
      </c>
      <c r="AX254" s="13" t="s">
        <v>73</v>
      </c>
      <c r="AY254" s="209" t="s">
        <v>124</v>
      </c>
    </row>
    <row r="255" spans="1:65" s="14" customFormat="1" ht="11.25">
      <c r="B255" s="211"/>
      <c r="C255" s="212"/>
      <c r="D255" s="194" t="s">
        <v>135</v>
      </c>
      <c r="E255" s="213" t="s">
        <v>1</v>
      </c>
      <c r="F255" s="214" t="s">
        <v>145</v>
      </c>
      <c r="G255" s="212"/>
      <c r="H255" s="215">
        <v>986.5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135</v>
      </c>
      <c r="AU255" s="221" t="s">
        <v>83</v>
      </c>
      <c r="AV255" s="14" t="s">
        <v>131</v>
      </c>
      <c r="AW255" s="14" t="s">
        <v>30</v>
      </c>
      <c r="AX255" s="14" t="s">
        <v>81</v>
      </c>
      <c r="AY255" s="221" t="s">
        <v>124</v>
      </c>
    </row>
    <row r="256" spans="1:65" s="2" customFormat="1" ht="16.5" customHeight="1">
      <c r="A256" s="33"/>
      <c r="B256" s="34"/>
      <c r="C256" s="181" t="s">
        <v>303</v>
      </c>
      <c r="D256" s="181" t="s">
        <v>126</v>
      </c>
      <c r="E256" s="182" t="s">
        <v>304</v>
      </c>
      <c r="F256" s="183" t="s">
        <v>305</v>
      </c>
      <c r="G256" s="184" t="s">
        <v>212</v>
      </c>
      <c r="H256" s="185">
        <v>209.4</v>
      </c>
      <c r="I256" s="186"/>
      <c r="J256" s="187">
        <f>ROUND(I256*H256,2)</f>
        <v>0</v>
      </c>
      <c r="K256" s="183" t="s">
        <v>130</v>
      </c>
      <c r="L256" s="38"/>
      <c r="M256" s="188" t="s">
        <v>1</v>
      </c>
      <c r="N256" s="189" t="s">
        <v>38</v>
      </c>
      <c r="O256" s="70"/>
      <c r="P256" s="190">
        <f>O256*H256</f>
        <v>0</v>
      </c>
      <c r="Q256" s="190">
        <v>0</v>
      </c>
      <c r="R256" s="190">
        <f>Q256*H256</f>
        <v>0</v>
      </c>
      <c r="S256" s="190">
        <v>0</v>
      </c>
      <c r="T256" s="19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2" t="s">
        <v>131</v>
      </c>
      <c r="AT256" s="192" t="s">
        <v>126</v>
      </c>
      <c r="AU256" s="192" t="s">
        <v>83</v>
      </c>
      <c r="AY256" s="16" t="s">
        <v>124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6" t="s">
        <v>81</v>
      </c>
      <c r="BK256" s="193">
        <f>ROUND(I256*H256,2)</f>
        <v>0</v>
      </c>
      <c r="BL256" s="16" t="s">
        <v>131</v>
      </c>
      <c r="BM256" s="192" t="s">
        <v>306</v>
      </c>
    </row>
    <row r="257" spans="1:65" s="2" customFormat="1" ht="29.25">
      <c r="A257" s="33"/>
      <c r="B257" s="34"/>
      <c r="C257" s="35"/>
      <c r="D257" s="194" t="s">
        <v>133</v>
      </c>
      <c r="E257" s="35"/>
      <c r="F257" s="195" t="s">
        <v>307</v>
      </c>
      <c r="G257" s="35"/>
      <c r="H257" s="35"/>
      <c r="I257" s="196"/>
      <c r="J257" s="35"/>
      <c r="K257" s="35"/>
      <c r="L257" s="38"/>
      <c r="M257" s="197"/>
      <c r="N257" s="198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133</v>
      </c>
      <c r="AU257" s="16" t="s">
        <v>83</v>
      </c>
    </row>
    <row r="258" spans="1:65" s="2" customFormat="1" ht="29.25">
      <c r="A258" s="33"/>
      <c r="B258" s="34"/>
      <c r="C258" s="35"/>
      <c r="D258" s="194" t="s">
        <v>141</v>
      </c>
      <c r="E258" s="35"/>
      <c r="F258" s="210" t="s">
        <v>308</v>
      </c>
      <c r="G258" s="35"/>
      <c r="H258" s="35"/>
      <c r="I258" s="196"/>
      <c r="J258" s="35"/>
      <c r="K258" s="35"/>
      <c r="L258" s="38"/>
      <c r="M258" s="197"/>
      <c r="N258" s="198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141</v>
      </c>
      <c r="AU258" s="16" t="s">
        <v>83</v>
      </c>
    </row>
    <row r="259" spans="1:65" s="13" customFormat="1" ht="22.5">
      <c r="B259" s="199"/>
      <c r="C259" s="200"/>
      <c r="D259" s="194" t="s">
        <v>135</v>
      </c>
      <c r="E259" s="201" t="s">
        <v>1</v>
      </c>
      <c r="F259" s="202" t="s">
        <v>309</v>
      </c>
      <c r="G259" s="200"/>
      <c r="H259" s="203">
        <v>209.4</v>
      </c>
      <c r="I259" s="204"/>
      <c r="J259" s="200"/>
      <c r="K259" s="200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135</v>
      </c>
      <c r="AU259" s="209" t="s">
        <v>83</v>
      </c>
      <c r="AV259" s="13" t="s">
        <v>83</v>
      </c>
      <c r="AW259" s="13" t="s">
        <v>30</v>
      </c>
      <c r="AX259" s="13" t="s">
        <v>81</v>
      </c>
      <c r="AY259" s="209" t="s">
        <v>124</v>
      </c>
    </row>
    <row r="260" spans="1:65" s="2" customFormat="1" ht="16.5" customHeight="1">
      <c r="A260" s="33"/>
      <c r="B260" s="34"/>
      <c r="C260" s="181" t="s">
        <v>310</v>
      </c>
      <c r="D260" s="181" t="s">
        <v>126</v>
      </c>
      <c r="E260" s="182" t="s">
        <v>311</v>
      </c>
      <c r="F260" s="183" t="s">
        <v>312</v>
      </c>
      <c r="G260" s="184" t="s">
        <v>212</v>
      </c>
      <c r="H260" s="185">
        <v>3469.78</v>
      </c>
      <c r="I260" s="186"/>
      <c r="J260" s="187">
        <f>ROUND(I260*H260,2)</f>
        <v>0</v>
      </c>
      <c r="K260" s="183" t="s">
        <v>130</v>
      </c>
      <c r="L260" s="38"/>
      <c r="M260" s="188" t="s">
        <v>1</v>
      </c>
      <c r="N260" s="189" t="s">
        <v>38</v>
      </c>
      <c r="O260" s="70"/>
      <c r="P260" s="190">
        <f>O260*H260</f>
        <v>0</v>
      </c>
      <c r="Q260" s="190">
        <v>0</v>
      </c>
      <c r="R260" s="190">
        <f>Q260*H260</f>
        <v>0</v>
      </c>
      <c r="S260" s="190">
        <v>0</v>
      </c>
      <c r="T260" s="191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2" t="s">
        <v>131</v>
      </c>
      <c r="AT260" s="192" t="s">
        <v>126</v>
      </c>
      <c r="AU260" s="192" t="s">
        <v>83</v>
      </c>
      <c r="AY260" s="16" t="s">
        <v>124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16" t="s">
        <v>81</v>
      </c>
      <c r="BK260" s="193">
        <f>ROUND(I260*H260,2)</f>
        <v>0</v>
      </c>
      <c r="BL260" s="16" t="s">
        <v>131</v>
      </c>
      <c r="BM260" s="192" t="s">
        <v>313</v>
      </c>
    </row>
    <row r="261" spans="1:65" s="2" customFormat="1" ht="19.5">
      <c r="A261" s="33"/>
      <c r="B261" s="34"/>
      <c r="C261" s="35"/>
      <c r="D261" s="194" t="s">
        <v>133</v>
      </c>
      <c r="E261" s="35"/>
      <c r="F261" s="195" t="s">
        <v>314</v>
      </c>
      <c r="G261" s="35"/>
      <c r="H261" s="35"/>
      <c r="I261" s="196"/>
      <c r="J261" s="35"/>
      <c r="K261" s="35"/>
      <c r="L261" s="38"/>
      <c r="M261" s="197"/>
      <c r="N261" s="198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133</v>
      </c>
      <c r="AU261" s="16" t="s">
        <v>83</v>
      </c>
    </row>
    <row r="262" spans="1:65" s="2" customFormat="1" ht="29.25">
      <c r="A262" s="33"/>
      <c r="B262" s="34"/>
      <c r="C262" s="35"/>
      <c r="D262" s="194" t="s">
        <v>141</v>
      </c>
      <c r="E262" s="35"/>
      <c r="F262" s="210" t="s">
        <v>315</v>
      </c>
      <c r="G262" s="35"/>
      <c r="H262" s="35"/>
      <c r="I262" s="196"/>
      <c r="J262" s="35"/>
      <c r="K262" s="35"/>
      <c r="L262" s="38"/>
      <c r="M262" s="197"/>
      <c r="N262" s="198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141</v>
      </c>
      <c r="AU262" s="16" t="s">
        <v>83</v>
      </c>
    </row>
    <row r="263" spans="1:65" s="13" customFormat="1" ht="11.25">
      <c r="B263" s="199"/>
      <c r="C263" s="200"/>
      <c r="D263" s="194" t="s">
        <v>135</v>
      </c>
      <c r="E263" s="201" t="s">
        <v>1</v>
      </c>
      <c r="F263" s="202" t="s">
        <v>277</v>
      </c>
      <c r="G263" s="200"/>
      <c r="H263" s="203">
        <v>18.399999999999999</v>
      </c>
      <c r="I263" s="204"/>
      <c r="J263" s="200"/>
      <c r="K263" s="200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135</v>
      </c>
      <c r="AU263" s="209" t="s">
        <v>83</v>
      </c>
      <c r="AV263" s="13" t="s">
        <v>83</v>
      </c>
      <c r="AW263" s="13" t="s">
        <v>30</v>
      </c>
      <c r="AX263" s="13" t="s">
        <v>73</v>
      </c>
      <c r="AY263" s="209" t="s">
        <v>124</v>
      </c>
    </row>
    <row r="264" spans="1:65" s="13" customFormat="1" ht="11.25">
      <c r="B264" s="199"/>
      <c r="C264" s="200"/>
      <c r="D264" s="194" t="s">
        <v>135</v>
      </c>
      <c r="E264" s="201" t="s">
        <v>1</v>
      </c>
      <c r="F264" s="202" t="s">
        <v>316</v>
      </c>
      <c r="G264" s="200"/>
      <c r="H264" s="203">
        <v>2110.5</v>
      </c>
      <c r="I264" s="204"/>
      <c r="J264" s="200"/>
      <c r="K264" s="200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135</v>
      </c>
      <c r="AU264" s="209" t="s">
        <v>83</v>
      </c>
      <c r="AV264" s="13" t="s">
        <v>83</v>
      </c>
      <c r="AW264" s="13" t="s">
        <v>30</v>
      </c>
      <c r="AX264" s="13" t="s">
        <v>73</v>
      </c>
      <c r="AY264" s="209" t="s">
        <v>124</v>
      </c>
    </row>
    <row r="265" spans="1:65" s="13" customFormat="1" ht="11.25">
      <c r="B265" s="199"/>
      <c r="C265" s="200"/>
      <c r="D265" s="194" t="s">
        <v>135</v>
      </c>
      <c r="E265" s="201" t="s">
        <v>1</v>
      </c>
      <c r="F265" s="202" t="s">
        <v>269</v>
      </c>
      <c r="G265" s="200"/>
      <c r="H265" s="203">
        <v>234.5</v>
      </c>
      <c r="I265" s="204"/>
      <c r="J265" s="200"/>
      <c r="K265" s="200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135</v>
      </c>
      <c r="AU265" s="209" t="s">
        <v>83</v>
      </c>
      <c r="AV265" s="13" t="s">
        <v>83</v>
      </c>
      <c r="AW265" s="13" t="s">
        <v>30</v>
      </c>
      <c r="AX265" s="13" t="s">
        <v>73</v>
      </c>
      <c r="AY265" s="209" t="s">
        <v>124</v>
      </c>
    </row>
    <row r="266" spans="1:65" s="13" customFormat="1" ht="11.25">
      <c r="B266" s="199"/>
      <c r="C266" s="200"/>
      <c r="D266" s="194" t="s">
        <v>135</v>
      </c>
      <c r="E266" s="201" t="s">
        <v>1</v>
      </c>
      <c r="F266" s="202" t="s">
        <v>279</v>
      </c>
      <c r="G266" s="200"/>
      <c r="H266" s="203">
        <v>83.28</v>
      </c>
      <c r="I266" s="204"/>
      <c r="J266" s="200"/>
      <c r="K266" s="200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135</v>
      </c>
      <c r="AU266" s="209" t="s">
        <v>83</v>
      </c>
      <c r="AV266" s="13" t="s">
        <v>83</v>
      </c>
      <c r="AW266" s="13" t="s">
        <v>30</v>
      </c>
      <c r="AX266" s="13" t="s">
        <v>73</v>
      </c>
      <c r="AY266" s="209" t="s">
        <v>124</v>
      </c>
    </row>
    <row r="267" spans="1:65" s="13" customFormat="1" ht="11.25">
      <c r="B267" s="199"/>
      <c r="C267" s="200"/>
      <c r="D267" s="194" t="s">
        <v>135</v>
      </c>
      <c r="E267" s="201" t="s">
        <v>1</v>
      </c>
      <c r="F267" s="202" t="s">
        <v>317</v>
      </c>
      <c r="G267" s="200"/>
      <c r="H267" s="203">
        <v>9</v>
      </c>
      <c r="I267" s="204"/>
      <c r="J267" s="200"/>
      <c r="K267" s="200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135</v>
      </c>
      <c r="AU267" s="209" t="s">
        <v>83</v>
      </c>
      <c r="AV267" s="13" t="s">
        <v>83</v>
      </c>
      <c r="AW267" s="13" t="s">
        <v>30</v>
      </c>
      <c r="AX267" s="13" t="s">
        <v>73</v>
      </c>
      <c r="AY267" s="209" t="s">
        <v>124</v>
      </c>
    </row>
    <row r="268" spans="1:65" s="13" customFormat="1" ht="11.25">
      <c r="B268" s="199"/>
      <c r="C268" s="200"/>
      <c r="D268" s="194" t="s">
        <v>135</v>
      </c>
      <c r="E268" s="201" t="s">
        <v>1</v>
      </c>
      <c r="F268" s="202" t="s">
        <v>318</v>
      </c>
      <c r="G268" s="200"/>
      <c r="H268" s="203">
        <v>18</v>
      </c>
      <c r="I268" s="204"/>
      <c r="J268" s="200"/>
      <c r="K268" s="200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135</v>
      </c>
      <c r="AU268" s="209" t="s">
        <v>83</v>
      </c>
      <c r="AV268" s="13" t="s">
        <v>83</v>
      </c>
      <c r="AW268" s="13" t="s">
        <v>30</v>
      </c>
      <c r="AX268" s="13" t="s">
        <v>73</v>
      </c>
      <c r="AY268" s="209" t="s">
        <v>124</v>
      </c>
    </row>
    <row r="269" spans="1:65" s="13" customFormat="1" ht="11.25">
      <c r="B269" s="199"/>
      <c r="C269" s="200"/>
      <c r="D269" s="194" t="s">
        <v>135</v>
      </c>
      <c r="E269" s="201" t="s">
        <v>1</v>
      </c>
      <c r="F269" s="202" t="s">
        <v>319</v>
      </c>
      <c r="G269" s="200"/>
      <c r="H269" s="203">
        <v>996.1</v>
      </c>
      <c r="I269" s="204"/>
      <c r="J269" s="200"/>
      <c r="K269" s="200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135</v>
      </c>
      <c r="AU269" s="209" t="s">
        <v>83</v>
      </c>
      <c r="AV269" s="13" t="s">
        <v>83</v>
      </c>
      <c r="AW269" s="13" t="s">
        <v>30</v>
      </c>
      <c r="AX269" s="13" t="s">
        <v>73</v>
      </c>
      <c r="AY269" s="209" t="s">
        <v>124</v>
      </c>
    </row>
    <row r="270" spans="1:65" s="14" customFormat="1" ht="11.25">
      <c r="B270" s="211"/>
      <c r="C270" s="212"/>
      <c r="D270" s="194" t="s">
        <v>135</v>
      </c>
      <c r="E270" s="213" t="s">
        <v>1</v>
      </c>
      <c r="F270" s="214" t="s">
        <v>145</v>
      </c>
      <c r="G270" s="212"/>
      <c r="H270" s="215">
        <v>3469.78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135</v>
      </c>
      <c r="AU270" s="221" t="s">
        <v>83</v>
      </c>
      <c r="AV270" s="14" t="s">
        <v>131</v>
      </c>
      <c r="AW270" s="14" t="s">
        <v>30</v>
      </c>
      <c r="AX270" s="14" t="s">
        <v>81</v>
      </c>
      <c r="AY270" s="221" t="s">
        <v>124</v>
      </c>
    </row>
    <row r="271" spans="1:65" s="2" customFormat="1" ht="24.2" customHeight="1">
      <c r="A271" s="33"/>
      <c r="B271" s="34"/>
      <c r="C271" s="181" t="s">
        <v>320</v>
      </c>
      <c r="D271" s="181" t="s">
        <v>126</v>
      </c>
      <c r="E271" s="182" t="s">
        <v>321</v>
      </c>
      <c r="F271" s="183" t="s">
        <v>322</v>
      </c>
      <c r="G271" s="184" t="s">
        <v>149</v>
      </c>
      <c r="H271" s="185">
        <v>8</v>
      </c>
      <c r="I271" s="186"/>
      <c r="J271" s="187">
        <f>ROUND(I271*H271,2)</f>
        <v>0</v>
      </c>
      <c r="K271" s="183" t="s">
        <v>130</v>
      </c>
      <c r="L271" s="38"/>
      <c r="M271" s="188" t="s">
        <v>1</v>
      </c>
      <c r="N271" s="189" t="s">
        <v>38</v>
      </c>
      <c r="O271" s="70"/>
      <c r="P271" s="190">
        <f>O271*H271</f>
        <v>0</v>
      </c>
      <c r="Q271" s="190">
        <v>0</v>
      </c>
      <c r="R271" s="190">
        <f>Q271*H271</f>
        <v>0</v>
      </c>
      <c r="S271" s="190">
        <v>0</v>
      </c>
      <c r="T271" s="19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2" t="s">
        <v>131</v>
      </c>
      <c r="AT271" s="192" t="s">
        <v>126</v>
      </c>
      <c r="AU271" s="192" t="s">
        <v>83</v>
      </c>
      <c r="AY271" s="16" t="s">
        <v>124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6" t="s">
        <v>81</v>
      </c>
      <c r="BK271" s="193">
        <f>ROUND(I271*H271,2)</f>
        <v>0</v>
      </c>
      <c r="BL271" s="16" t="s">
        <v>131</v>
      </c>
      <c r="BM271" s="192" t="s">
        <v>323</v>
      </c>
    </row>
    <row r="272" spans="1:65" s="2" customFormat="1" ht="29.25">
      <c r="A272" s="33"/>
      <c r="B272" s="34"/>
      <c r="C272" s="35"/>
      <c r="D272" s="194" t="s">
        <v>133</v>
      </c>
      <c r="E272" s="35"/>
      <c r="F272" s="195" t="s">
        <v>324</v>
      </c>
      <c r="G272" s="35"/>
      <c r="H272" s="35"/>
      <c r="I272" s="196"/>
      <c r="J272" s="35"/>
      <c r="K272" s="35"/>
      <c r="L272" s="38"/>
      <c r="M272" s="197"/>
      <c r="N272" s="198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133</v>
      </c>
      <c r="AU272" s="16" t="s">
        <v>83</v>
      </c>
    </row>
    <row r="273" spans="1:65" s="2" customFormat="1" ht="39">
      <c r="A273" s="33"/>
      <c r="B273" s="34"/>
      <c r="C273" s="35"/>
      <c r="D273" s="194" t="s">
        <v>141</v>
      </c>
      <c r="E273" s="35"/>
      <c r="F273" s="210" t="s">
        <v>325</v>
      </c>
      <c r="G273" s="35"/>
      <c r="H273" s="35"/>
      <c r="I273" s="196"/>
      <c r="J273" s="35"/>
      <c r="K273" s="35"/>
      <c r="L273" s="38"/>
      <c r="M273" s="197"/>
      <c r="N273" s="198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141</v>
      </c>
      <c r="AU273" s="16" t="s">
        <v>83</v>
      </c>
    </row>
    <row r="274" spans="1:65" s="13" customFormat="1" ht="11.25">
      <c r="B274" s="199"/>
      <c r="C274" s="200"/>
      <c r="D274" s="194" t="s">
        <v>135</v>
      </c>
      <c r="E274" s="201" t="s">
        <v>1</v>
      </c>
      <c r="F274" s="202" t="s">
        <v>326</v>
      </c>
      <c r="G274" s="200"/>
      <c r="H274" s="203">
        <v>8</v>
      </c>
      <c r="I274" s="204"/>
      <c r="J274" s="200"/>
      <c r="K274" s="200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135</v>
      </c>
      <c r="AU274" s="209" t="s">
        <v>83</v>
      </c>
      <c r="AV274" s="13" t="s">
        <v>83</v>
      </c>
      <c r="AW274" s="13" t="s">
        <v>30</v>
      </c>
      <c r="AX274" s="13" t="s">
        <v>81</v>
      </c>
      <c r="AY274" s="209" t="s">
        <v>124</v>
      </c>
    </row>
    <row r="275" spans="1:65" s="2" customFormat="1" ht="33" customHeight="1">
      <c r="A275" s="33"/>
      <c r="B275" s="34"/>
      <c r="C275" s="181" t="s">
        <v>327</v>
      </c>
      <c r="D275" s="181" t="s">
        <v>126</v>
      </c>
      <c r="E275" s="182" t="s">
        <v>328</v>
      </c>
      <c r="F275" s="183" t="s">
        <v>329</v>
      </c>
      <c r="G275" s="184" t="s">
        <v>129</v>
      </c>
      <c r="H275" s="185">
        <v>2094</v>
      </c>
      <c r="I275" s="186"/>
      <c r="J275" s="187">
        <f>ROUND(I275*H275,2)</f>
        <v>0</v>
      </c>
      <c r="K275" s="183" t="s">
        <v>130</v>
      </c>
      <c r="L275" s="38"/>
      <c r="M275" s="188" t="s">
        <v>1</v>
      </c>
      <c r="N275" s="189" t="s">
        <v>38</v>
      </c>
      <c r="O275" s="70"/>
      <c r="P275" s="190">
        <f>O275*H275</f>
        <v>0</v>
      </c>
      <c r="Q275" s="190">
        <v>0</v>
      </c>
      <c r="R275" s="190">
        <f>Q275*H275</f>
        <v>0</v>
      </c>
      <c r="S275" s="190">
        <v>0</v>
      </c>
      <c r="T275" s="191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2" t="s">
        <v>131</v>
      </c>
      <c r="AT275" s="192" t="s">
        <v>126</v>
      </c>
      <c r="AU275" s="192" t="s">
        <v>83</v>
      </c>
      <c r="AY275" s="16" t="s">
        <v>124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6" t="s">
        <v>81</v>
      </c>
      <c r="BK275" s="193">
        <f>ROUND(I275*H275,2)</f>
        <v>0</v>
      </c>
      <c r="BL275" s="16" t="s">
        <v>131</v>
      </c>
      <c r="BM275" s="192" t="s">
        <v>330</v>
      </c>
    </row>
    <row r="276" spans="1:65" s="2" customFormat="1" ht="19.5">
      <c r="A276" s="33"/>
      <c r="B276" s="34"/>
      <c r="C276" s="35"/>
      <c r="D276" s="194" t="s">
        <v>133</v>
      </c>
      <c r="E276" s="35"/>
      <c r="F276" s="195" t="s">
        <v>331</v>
      </c>
      <c r="G276" s="35"/>
      <c r="H276" s="35"/>
      <c r="I276" s="196"/>
      <c r="J276" s="35"/>
      <c r="K276" s="35"/>
      <c r="L276" s="38"/>
      <c r="M276" s="197"/>
      <c r="N276" s="198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133</v>
      </c>
      <c r="AU276" s="16" t="s">
        <v>83</v>
      </c>
    </row>
    <row r="277" spans="1:65" s="2" customFormat="1" ht="29.25">
      <c r="A277" s="33"/>
      <c r="B277" s="34"/>
      <c r="C277" s="35"/>
      <c r="D277" s="194" t="s">
        <v>141</v>
      </c>
      <c r="E277" s="35"/>
      <c r="F277" s="210" t="s">
        <v>332</v>
      </c>
      <c r="G277" s="35"/>
      <c r="H277" s="35"/>
      <c r="I277" s="196"/>
      <c r="J277" s="35"/>
      <c r="K277" s="35"/>
      <c r="L277" s="38"/>
      <c r="M277" s="197"/>
      <c r="N277" s="198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141</v>
      </c>
      <c r="AU277" s="16" t="s">
        <v>83</v>
      </c>
    </row>
    <row r="278" spans="1:65" s="13" customFormat="1" ht="22.5">
      <c r="B278" s="199"/>
      <c r="C278" s="200"/>
      <c r="D278" s="194" t="s">
        <v>135</v>
      </c>
      <c r="E278" s="201" t="s">
        <v>1</v>
      </c>
      <c r="F278" s="202" t="s">
        <v>333</v>
      </c>
      <c r="G278" s="200"/>
      <c r="H278" s="203">
        <v>2094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135</v>
      </c>
      <c r="AU278" s="209" t="s">
        <v>83</v>
      </c>
      <c r="AV278" s="13" t="s">
        <v>83</v>
      </c>
      <c r="AW278" s="13" t="s">
        <v>30</v>
      </c>
      <c r="AX278" s="13" t="s">
        <v>81</v>
      </c>
      <c r="AY278" s="209" t="s">
        <v>124</v>
      </c>
    </row>
    <row r="279" spans="1:65" s="2" customFormat="1" ht="24.2" customHeight="1">
      <c r="A279" s="33"/>
      <c r="B279" s="34"/>
      <c r="C279" s="181" t="s">
        <v>334</v>
      </c>
      <c r="D279" s="181" t="s">
        <v>126</v>
      </c>
      <c r="E279" s="182" t="s">
        <v>335</v>
      </c>
      <c r="F279" s="183" t="s">
        <v>336</v>
      </c>
      <c r="G279" s="184" t="s">
        <v>129</v>
      </c>
      <c r="H279" s="185">
        <v>2094</v>
      </c>
      <c r="I279" s="186"/>
      <c r="J279" s="187">
        <f>ROUND(I279*H279,2)</f>
        <v>0</v>
      </c>
      <c r="K279" s="183" t="s">
        <v>130</v>
      </c>
      <c r="L279" s="38"/>
      <c r="M279" s="188" t="s">
        <v>1</v>
      </c>
      <c r="N279" s="189" t="s">
        <v>38</v>
      </c>
      <c r="O279" s="70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2" t="s">
        <v>131</v>
      </c>
      <c r="AT279" s="192" t="s">
        <v>126</v>
      </c>
      <c r="AU279" s="192" t="s">
        <v>83</v>
      </c>
      <c r="AY279" s="16" t="s">
        <v>124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6" t="s">
        <v>81</v>
      </c>
      <c r="BK279" s="193">
        <f>ROUND(I279*H279,2)</f>
        <v>0</v>
      </c>
      <c r="BL279" s="16" t="s">
        <v>131</v>
      </c>
      <c r="BM279" s="192" t="s">
        <v>337</v>
      </c>
    </row>
    <row r="280" spans="1:65" s="2" customFormat="1" ht="19.5">
      <c r="A280" s="33"/>
      <c r="B280" s="34"/>
      <c r="C280" s="35"/>
      <c r="D280" s="194" t="s">
        <v>133</v>
      </c>
      <c r="E280" s="35"/>
      <c r="F280" s="195" t="s">
        <v>338</v>
      </c>
      <c r="G280" s="35"/>
      <c r="H280" s="35"/>
      <c r="I280" s="196"/>
      <c r="J280" s="35"/>
      <c r="K280" s="35"/>
      <c r="L280" s="38"/>
      <c r="M280" s="197"/>
      <c r="N280" s="198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133</v>
      </c>
      <c r="AU280" s="16" t="s">
        <v>83</v>
      </c>
    </row>
    <row r="281" spans="1:65" s="13" customFormat="1" ht="11.25">
      <c r="B281" s="199"/>
      <c r="C281" s="200"/>
      <c r="D281" s="194" t="s">
        <v>135</v>
      </c>
      <c r="E281" s="201" t="s">
        <v>1</v>
      </c>
      <c r="F281" s="202" t="s">
        <v>339</v>
      </c>
      <c r="G281" s="200"/>
      <c r="H281" s="203">
        <v>2094</v>
      </c>
      <c r="I281" s="204"/>
      <c r="J281" s="200"/>
      <c r="K281" s="200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135</v>
      </c>
      <c r="AU281" s="209" t="s">
        <v>83</v>
      </c>
      <c r="AV281" s="13" t="s">
        <v>83</v>
      </c>
      <c r="AW281" s="13" t="s">
        <v>30</v>
      </c>
      <c r="AX281" s="13" t="s">
        <v>81</v>
      </c>
      <c r="AY281" s="209" t="s">
        <v>124</v>
      </c>
    </row>
    <row r="282" spans="1:65" s="2" customFormat="1" ht="16.5" customHeight="1">
      <c r="A282" s="33"/>
      <c r="B282" s="34"/>
      <c r="C282" s="222" t="s">
        <v>340</v>
      </c>
      <c r="D282" s="222" t="s">
        <v>341</v>
      </c>
      <c r="E282" s="223" t="s">
        <v>342</v>
      </c>
      <c r="F282" s="224" t="s">
        <v>343</v>
      </c>
      <c r="G282" s="225" t="s">
        <v>344</v>
      </c>
      <c r="H282" s="226">
        <v>41.88</v>
      </c>
      <c r="I282" s="227"/>
      <c r="J282" s="228">
        <f>ROUND(I282*H282,2)</f>
        <v>0</v>
      </c>
      <c r="K282" s="224" t="s">
        <v>130</v>
      </c>
      <c r="L282" s="229"/>
      <c r="M282" s="230" t="s">
        <v>1</v>
      </c>
      <c r="N282" s="231" t="s">
        <v>38</v>
      </c>
      <c r="O282" s="70"/>
      <c r="P282" s="190">
        <f>O282*H282</f>
        <v>0</v>
      </c>
      <c r="Q282" s="190">
        <v>1E-3</v>
      </c>
      <c r="R282" s="190">
        <f>Q282*H282</f>
        <v>4.1880000000000001E-2</v>
      </c>
      <c r="S282" s="190">
        <v>0</v>
      </c>
      <c r="T282" s="191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2" t="s">
        <v>182</v>
      </c>
      <c r="AT282" s="192" t="s">
        <v>341</v>
      </c>
      <c r="AU282" s="192" t="s">
        <v>83</v>
      </c>
      <c r="AY282" s="16" t="s">
        <v>124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6" t="s">
        <v>81</v>
      </c>
      <c r="BK282" s="193">
        <f>ROUND(I282*H282,2)</f>
        <v>0</v>
      </c>
      <c r="BL282" s="16" t="s">
        <v>131</v>
      </c>
      <c r="BM282" s="192" t="s">
        <v>345</v>
      </c>
    </row>
    <row r="283" spans="1:65" s="2" customFormat="1" ht="11.25">
      <c r="A283" s="33"/>
      <c r="B283" s="34"/>
      <c r="C283" s="35"/>
      <c r="D283" s="194" t="s">
        <v>133</v>
      </c>
      <c r="E283" s="35"/>
      <c r="F283" s="195" t="s">
        <v>343</v>
      </c>
      <c r="G283" s="35"/>
      <c r="H283" s="35"/>
      <c r="I283" s="196"/>
      <c r="J283" s="35"/>
      <c r="K283" s="35"/>
      <c r="L283" s="38"/>
      <c r="M283" s="197"/>
      <c r="N283" s="198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133</v>
      </c>
      <c r="AU283" s="16" t="s">
        <v>83</v>
      </c>
    </row>
    <row r="284" spans="1:65" s="13" customFormat="1" ht="11.25">
      <c r="B284" s="199"/>
      <c r="C284" s="200"/>
      <c r="D284" s="194" t="s">
        <v>135</v>
      </c>
      <c r="E284" s="200"/>
      <c r="F284" s="202" t="s">
        <v>346</v>
      </c>
      <c r="G284" s="200"/>
      <c r="H284" s="203">
        <v>41.88</v>
      </c>
      <c r="I284" s="204"/>
      <c r="J284" s="200"/>
      <c r="K284" s="200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135</v>
      </c>
      <c r="AU284" s="209" t="s">
        <v>83</v>
      </c>
      <c r="AV284" s="13" t="s">
        <v>83</v>
      </c>
      <c r="AW284" s="13" t="s">
        <v>4</v>
      </c>
      <c r="AX284" s="13" t="s">
        <v>81</v>
      </c>
      <c r="AY284" s="209" t="s">
        <v>124</v>
      </c>
    </row>
    <row r="285" spans="1:65" s="2" customFormat="1" ht="24.2" customHeight="1">
      <c r="A285" s="33"/>
      <c r="B285" s="34"/>
      <c r="C285" s="181" t="s">
        <v>347</v>
      </c>
      <c r="D285" s="181" t="s">
        <v>126</v>
      </c>
      <c r="E285" s="182" t="s">
        <v>348</v>
      </c>
      <c r="F285" s="183" t="s">
        <v>349</v>
      </c>
      <c r="G285" s="184" t="s">
        <v>129</v>
      </c>
      <c r="H285" s="185">
        <v>422.33300000000003</v>
      </c>
      <c r="I285" s="186"/>
      <c r="J285" s="187">
        <f>ROUND(I285*H285,2)</f>
        <v>0</v>
      </c>
      <c r="K285" s="183" t="s">
        <v>130</v>
      </c>
      <c r="L285" s="38"/>
      <c r="M285" s="188" t="s">
        <v>1</v>
      </c>
      <c r="N285" s="189" t="s">
        <v>38</v>
      </c>
      <c r="O285" s="70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2" t="s">
        <v>131</v>
      </c>
      <c r="AT285" s="192" t="s">
        <v>126</v>
      </c>
      <c r="AU285" s="192" t="s">
        <v>83</v>
      </c>
      <c r="AY285" s="16" t="s">
        <v>124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6" t="s">
        <v>81</v>
      </c>
      <c r="BK285" s="193">
        <f>ROUND(I285*H285,2)</f>
        <v>0</v>
      </c>
      <c r="BL285" s="16" t="s">
        <v>131</v>
      </c>
      <c r="BM285" s="192" t="s">
        <v>350</v>
      </c>
    </row>
    <row r="286" spans="1:65" s="2" customFormat="1" ht="19.5">
      <c r="A286" s="33"/>
      <c r="B286" s="34"/>
      <c r="C286" s="35"/>
      <c r="D286" s="194" t="s">
        <v>133</v>
      </c>
      <c r="E286" s="35"/>
      <c r="F286" s="195" t="s">
        <v>351</v>
      </c>
      <c r="G286" s="35"/>
      <c r="H286" s="35"/>
      <c r="I286" s="196"/>
      <c r="J286" s="35"/>
      <c r="K286" s="35"/>
      <c r="L286" s="38"/>
      <c r="M286" s="197"/>
      <c r="N286" s="198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133</v>
      </c>
      <c r="AU286" s="16" t="s">
        <v>83</v>
      </c>
    </row>
    <row r="287" spans="1:65" s="13" customFormat="1" ht="11.25">
      <c r="B287" s="199"/>
      <c r="C287" s="200"/>
      <c r="D287" s="194" t="s">
        <v>135</v>
      </c>
      <c r="E287" s="201" t="s">
        <v>1</v>
      </c>
      <c r="F287" s="202" t="s">
        <v>352</v>
      </c>
      <c r="G287" s="200"/>
      <c r="H287" s="203">
        <v>333.33300000000003</v>
      </c>
      <c r="I287" s="204"/>
      <c r="J287" s="200"/>
      <c r="K287" s="200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135</v>
      </c>
      <c r="AU287" s="209" t="s">
        <v>83</v>
      </c>
      <c r="AV287" s="13" t="s">
        <v>83</v>
      </c>
      <c r="AW287" s="13" t="s">
        <v>30</v>
      </c>
      <c r="AX287" s="13" t="s">
        <v>73</v>
      </c>
      <c r="AY287" s="209" t="s">
        <v>124</v>
      </c>
    </row>
    <row r="288" spans="1:65" s="13" customFormat="1" ht="11.25">
      <c r="B288" s="199"/>
      <c r="C288" s="200"/>
      <c r="D288" s="194" t="s">
        <v>135</v>
      </c>
      <c r="E288" s="201" t="s">
        <v>1</v>
      </c>
      <c r="F288" s="202" t="s">
        <v>353</v>
      </c>
      <c r="G288" s="200"/>
      <c r="H288" s="203">
        <v>64</v>
      </c>
      <c r="I288" s="204"/>
      <c r="J288" s="200"/>
      <c r="K288" s="200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135</v>
      </c>
      <c r="AU288" s="209" t="s">
        <v>83</v>
      </c>
      <c r="AV288" s="13" t="s">
        <v>83</v>
      </c>
      <c r="AW288" s="13" t="s">
        <v>30</v>
      </c>
      <c r="AX288" s="13" t="s">
        <v>73</v>
      </c>
      <c r="AY288" s="209" t="s">
        <v>124</v>
      </c>
    </row>
    <row r="289" spans="1:65" s="13" customFormat="1" ht="22.5">
      <c r="B289" s="199"/>
      <c r="C289" s="200"/>
      <c r="D289" s="194" t="s">
        <v>135</v>
      </c>
      <c r="E289" s="201" t="s">
        <v>1</v>
      </c>
      <c r="F289" s="202" t="s">
        <v>354</v>
      </c>
      <c r="G289" s="200"/>
      <c r="H289" s="203">
        <v>25</v>
      </c>
      <c r="I289" s="204"/>
      <c r="J289" s="200"/>
      <c r="K289" s="200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135</v>
      </c>
      <c r="AU289" s="209" t="s">
        <v>83</v>
      </c>
      <c r="AV289" s="13" t="s">
        <v>83</v>
      </c>
      <c r="AW289" s="13" t="s">
        <v>30</v>
      </c>
      <c r="AX289" s="13" t="s">
        <v>73</v>
      </c>
      <c r="AY289" s="209" t="s">
        <v>124</v>
      </c>
    </row>
    <row r="290" spans="1:65" s="14" customFormat="1" ht="11.25">
      <c r="B290" s="211"/>
      <c r="C290" s="212"/>
      <c r="D290" s="194" t="s">
        <v>135</v>
      </c>
      <c r="E290" s="213" t="s">
        <v>1</v>
      </c>
      <c r="F290" s="214" t="s">
        <v>145</v>
      </c>
      <c r="G290" s="212"/>
      <c r="H290" s="215">
        <v>422.33300000000003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135</v>
      </c>
      <c r="AU290" s="221" t="s">
        <v>83</v>
      </c>
      <c r="AV290" s="14" t="s">
        <v>131</v>
      </c>
      <c r="AW290" s="14" t="s">
        <v>30</v>
      </c>
      <c r="AX290" s="14" t="s">
        <v>81</v>
      </c>
      <c r="AY290" s="221" t="s">
        <v>124</v>
      </c>
    </row>
    <row r="291" spans="1:65" s="2" customFormat="1" ht="16.5" customHeight="1">
      <c r="A291" s="33"/>
      <c r="B291" s="34"/>
      <c r="C291" s="222" t="s">
        <v>355</v>
      </c>
      <c r="D291" s="222" t="s">
        <v>341</v>
      </c>
      <c r="E291" s="223" t="s">
        <v>342</v>
      </c>
      <c r="F291" s="224" t="s">
        <v>343</v>
      </c>
      <c r="G291" s="225" t="s">
        <v>344</v>
      </c>
      <c r="H291" s="226">
        <v>8.4469999999999992</v>
      </c>
      <c r="I291" s="227"/>
      <c r="J291" s="228">
        <f>ROUND(I291*H291,2)</f>
        <v>0</v>
      </c>
      <c r="K291" s="224" t="s">
        <v>130</v>
      </c>
      <c r="L291" s="229"/>
      <c r="M291" s="230" t="s">
        <v>1</v>
      </c>
      <c r="N291" s="231" t="s">
        <v>38</v>
      </c>
      <c r="O291" s="70"/>
      <c r="P291" s="190">
        <f>O291*H291</f>
        <v>0</v>
      </c>
      <c r="Q291" s="190">
        <v>1E-3</v>
      </c>
      <c r="R291" s="190">
        <f>Q291*H291</f>
        <v>8.4469999999999996E-3</v>
      </c>
      <c r="S291" s="190">
        <v>0</v>
      </c>
      <c r="T291" s="19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2" t="s">
        <v>182</v>
      </c>
      <c r="AT291" s="192" t="s">
        <v>341</v>
      </c>
      <c r="AU291" s="192" t="s">
        <v>83</v>
      </c>
      <c r="AY291" s="16" t="s">
        <v>124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6" t="s">
        <v>81</v>
      </c>
      <c r="BK291" s="193">
        <f>ROUND(I291*H291,2)</f>
        <v>0</v>
      </c>
      <c r="BL291" s="16" t="s">
        <v>131</v>
      </c>
      <c r="BM291" s="192" t="s">
        <v>356</v>
      </c>
    </row>
    <row r="292" spans="1:65" s="2" customFormat="1" ht="11.25">
      <c r="A292" s="33"/>
      <c r="B292" s="34"/>
      <c r="C292" s="35"/>
      <c r="D292" s="194" t="s">
        <v>133</v>
      </c>
      <c r="E292" s="35"/>
      <c r="F292" s="195" t="s">
        <v>343</v>
      </c>
      <c r="G292" s="35"/>
      <c r="H292" s="35"/>
      <c r="I292" s="196"/>
      <c r="J292" s="35"/>
      <c r="K292" s="35"/>
      <c r="L292" s="38"/>
      <c r="M292" s="197"/>
      <c r="N292" s="198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133</v>
      </c>
      <c r="AU292" s="16" t="s">
        <v>83</v>
      </c>
    </row>
    <row r="293" spans="1:65" s="13" customFormat="1" ht="11.25">
      <c r="B293" s="199"/>
      <c r="C293" s="200"/>
      <c r="D293" s="194" t="s">
        <v>135</v>
      </c>
      <c r="E293" s="200"/>
      <c r="F293" s="202" t="s">
        <v>357</v>
      </c>
      <c r="G293" s="200"/>
      <c r="H293" s="203">
        <v>8.4469999999999992</v>
      </c>
      <c r="I293" s="204"/>
      <c r="J293" s="200"/>
      <c r="K293" s="200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135</v>
      </c>
      <c r="AU293" s="209" t="s">
        <v>83</v>
      </c>
      <c r="AV293" s="13" t="s">
        <v>83</v>
      </c>
      <c r="AW293" s="13" t="s">
        <v>4</v>
      </c>
      <c r="AX293" s="13" t="s">
        <v>81</v>
      </c>
      <c r="AY293" s="209" t="s">
        <v>124</v>
      </c>
    </row>
    <row r="294" spans="1:65" s="2" customFormat="1" ht="24.2" customHeight="1">
      <c r="A294" s="33"/>
      <c r="B294" s="34"/>
      <c r="C294" s="181" t="s">
        <v>358</v>
      </c>
      <c r="D294" s="181" t="s">
        <v>126</v>
      </c>
      <c r="E294" s="182" t="s">
        <v>359</v>
      </c>
      <c r="F294" s="183" t="s">
        <v>360</v>
      </c>
      <c r="G294" s="184" t="s">
        <v>129</v>
      </c>
      <c r="H294" s="185">
        <v>2094</v>
      </c>
      <c r="I294" s="186"/>
      <c r="J294" s="187">
        <f>ROUND(I294*H294,2)</f>
        <v>0</v>
      </c>
      <c r="K294" s="183" t="s">
        <v>130</v>
      </c>
      <c r="L294" s="38"/>
      <c r="M294" s="188" t="s">
        <v>1</v>
      </c>
      <c r="N294" s="189" t="s">
        <v>38</v>
      </c>
      <c r="O294" s="70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2" t="s">
        <v>131</v>
      </c>
      <c r="AT294" s="192" t="s">
        <v>126</v>
      </c>
      <c r="AU294" s="192" t="s">
        <v>83</v>
      </c>
      <c r="AY294" s="16" t="s">
        <v>124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6" t="s">
        <v>81</v>
      </c>
      <c r="BK294" s="193">
        <f>ROUND(I294*H294,2)</f>
        <v>0</v>
      </c>
      <c r="BL294" s="16" t="s">
        <v>131</v>
      </c>
      <c r="BM294" s="192" t="s">
        <v>361</v>
      </c>
    </row>
    <row r="295" spans="1:65" s="2" customFormat="1" ht="19.5">
      <c r="A295" s="33"/>
      <c r="B295" s="34"/>
      <c r="C295" s="35"/>
      <c r="D295" s="194" t="s">
        <v>133</v>
      </c>
      <c r="E295" s="35"/>
      <c r="F295" s="195" t="s">
        <v>362</v>
      </c>
      <c r="G295" s="35"/>
      <c r="H295" s="35"/>
      <c r="I295" s="196"/>
      <c r="J295" s="35"/>
      <c r="K295" s="35"/>
      <c r="L295" s="38"/>
      <c r="M295" s="197"/>
      <c r="N295" s="198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133</v>
      </c>
      <c r="AU295" s="16" t="s">
        <v>83</v>
      </c>
    </row>
    <row r="296" spans="1:65" s="13" customFormat="1" ht="11.25">
      <c r="B296" s="199"/>
      <c r="C296" s="200"/>
      <c r="D296" s="194" t="s">
        <v>135</v>
      </c>
      <c r="E296" s="201" t="s">
        <v>1</v>
      </c>
      <c r="F296" s="202" t="s">
        <v>339</v>
      </c>
      <c r="G296" s="200"/>
      <c r="H296" s="203">
        <v>2094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135</v>
      </c>
      <c r="AU296" s="209" t="s">
        <v>83</v>
      </c>
      <c r="AV296" s="13" t="s">
        <v>83</v>
      </c>
      <c r="AW296" s="13" t="s">
        <v>30</v>
      </c>
      <c r="AX296" s="13" t="s">
        <v>81</v>
      </c>
      <c r="AY296" s="209" t="s">
        <v>124</v>
      </c>
    </row>
    <row r="297" spans="1:65" s="2" customFormat="1" ht="24.2" customHeight="1">
      <c r="A297" s="33"/>
      <c r="B297" s="34"/>
      <c r="C297" s="181" t="s">
        <v>363</v>
      </c>
      <c r="D297" s="181" t="s">
        <v>126</v>
      </c>
      <c r="E297" s="182" t="s">
        <v>364</v>
      </c>
      <c r="F297" s="183" t="s">
        <v>365</v>
      </c>
      <c r="G297" s="184" t="s">
        <v>129</v>
      </c>
      <c r="H297" s="185">
        <v>3625.2</v>
      </c>
      <c r="I297" s="186"/>
      <c r="J297" s="187">
        <f>ROUND(I297*H297,2)</f>
        <v>0</v>
      </c>
      <c r="K297" s="183" t="s">
        <v>130</v>
      </c>
      <c r="L297" s="38"/>
      <c r="M297" s="188" t="s">
        <v>1</v>
      </c>
      <c r="N297" s="189" t="s">
        <v>38</v>
      </c>
      <c r="O297" s="70"/>
      <c r="P297" s="190">
        <f>O297*H297</f>
        <v>0</v>
      </c>
      <c r="Q297" s="190">
        <v>0</v>
      </c>
      <c r="R297" s="190">
        <f>Q297*H297</f>
        <v>0</v>
      </c>
      <c r="S297" s="190">
        <v>0</v>
      </c>
      <c r="T297" s="191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2" t="s">
        <v>131</v>
      </c>
      <c r="AT297" s="192" t="s">
        <v>126</v>
      </c>
      <c r="AU297" s="192" t="s">
        <v>83</v>
      </c>
      <c r="AY297" s="16" t="s">
        <v>124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6" t="s">
        <v>81</v>
      </c>
      <c r="BK297" s="193">
        <f>ROUND(I297*H297,2)</f>
        <v>0</v>
      </c>
      <c r="BL297" s="16" t="s">
        <v>131</v>
      </c>
      <c r="BM297" s="192" t="s">
        <v>366</v>
      </c>
    </row>
    <row r="298" spans="1:65" s="2" customFormat="1" ht="19.5">
      <c r="A298" s="33"/>
      <c r="B298" s="34"/>
      <c r="C298" s="35"/>
      <c r="D298" s="194" t="s">
        <v>133</v>
      </c>
      <c r="E298" s="35"/>
      <c r="F298" s="195" t="s">
        <v>367</v>
      </c>
      <c r="G298" s="35"/>
      <c r="H298" s="35"/>
      <c r="I298" s="196"/>
      <c r="J298" s="35"/>
      <c r="K298" s="35"/>
      <c r="L298" s="38"/>
      <c r="M298" s="197"/>
      <c r="N298" s="198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133</v>
      </c>
      <c r="AU298" s="16" t="s">
        <v>83</v>
      </c>
    </row>
    <row r="299" spans="1:65" s="13" customFormat="1" ht="11.25">
      <c r="B299" s="199"/>
      <c r="C299" s="200"/>
      <c r="D299" s="194" t="s">
        <v>135</v>
      </c>
      <c r="E299" s="201" t="s">
        <v>1</v>
      </c>
      <c r="F299" s="202" t="s">
        <v>368</v>
      </c>
      <c r="G299" s="200"/>
      <c r="H299" s="203">
        <v>3369.6</v>
      </c>
      <c r="I299" s="204"/>
      <c r="J299" s="200"/>
      <c r="K299" s="200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135</v>
      </c>
      <c r="AU299" s="209" t="s">
        <v>83</v>
      </c>
      <c r="AV299" s="13" t="s">
        <v>83</v>
      </c>
      <c r="AW299" s="13" t="s">
        <v>30</v>
      </c>
      <c r="AX299" s="13" t="s">
        <v>73</v>
      </c>
      <c r="AY299" s="209" t="s">
        <v>124</v>
      </c>
    </row>
    <row r="300" spans="1:65" s="13" customFormat="1" ht="22.5">
      <c r="B300" s="199"/>
      <c r="C300" s="200"/>
      <c r="D300" s="194" t="s">
        <v>135</v>
      </c>
      <c r="E300" s="201" t="s">
        <v>1</v>
      </c>
      <c r="F300" s="202" t="s">
        <v>369</v>
      </c>
      <c r="G300" s="200"/>
      <c r="H300" s="203">
        <v>127.8</v>
      </c>
      <c r="I300" s="204"/>
      <c r="J300" s="200"/>
      <c r="K300" s="200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135</v>
      </c>
      <c r="AU300" s="209" t="s">
        <v>83</v>
      </c>
      <c r="AV300" s="13" t="s">
        <v>83</v>
      </c>
      <c r="AW300" s="13" t="s">
        <v>30</v>
      </c>
      <c r="AX300" s="13" t="s">
        <v>73</v>
      </c>
      <c r="AY300" s="209" t="s">
        <v>124</v>
      </c>
    </row>
    <row r="301" spans="1:65" s="13" customFormat="1" ht="11.25">
      <c r="B301" s="199"/>
      <c r="C301" s="200"/>
      <c r="D301" s="194" t="s">
        <v>135</v>
      </c>
      <c r="E301" s="201" t="s">
        <v>1</v>
      </c>
      <c r="F301" s="202" t="s">
        <v>370</v>
      </c>
      <c r="G301" s="200"/>
      <c r="H301" s="203">
        <v>127.8</v>
      </c>
      <c r="I301" s="204"/>
      <c r="J301" s="200"/>
      <c r="K301" s="200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135</v>
      </c>
      <c r="AU301" s="209" t="s">
        <v>83</v>
      </c>
      <c r="AV301" s="13" t="s">
        <v>83</v>
      </c>
      <c r="AW301" s="13" t="s">
        <v>30</v>
      </c>
      <c r="AX301" s="13" t="s">
        <v>73</v>
      </c>
      <c r="AY301" s="209" t="s">
        <v>124</v>
      </c>
    </row>
    <row r="302" spans="1:65" s="14" customFormat="1" ht="11.25">
      <c r="B302" s="211"/>
      <c r="C302" s="212"/>
      <c r="D302" s="194" t="s">
        <v>135</v>
      </c>
      <c r="E302" s="213" t="s">
        <v>1</v>
      </c>
      <c r="F302" s="214" t="s">
        <v>145</v>
      </c>
      <c r="G302" s="212"/>
      <c r="H302" s="215">
        <v>3625.2000000000003</v>
      </c>
      <c r="I302" s="216"/>
      <c r="J302" s="212"/>
      <c r="K302" s="212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135</v>
      </c>
      <c r="AU302" s="221" t="s">
        <v>83</v>
      </c>
      <c r="AV302" s="14" t="s">
        <v>131</v>
      </c>
      <c r="AW302" s="14" t="s">
        <v>30</v>
      </c>
      <c r="AX302" s="14" t="s">
        <v>81</v>
      </c>
      <c r="AY302" s="221" t="s">
        <v>124</v>
      </c>
    </row>
    <row r="303" spans="1:65" s="2" customFormat="1" ht="24.2" customHeight="1">
      <c r="A303" s="33"/>
      <c r="B303" s="34"/>
      <c r="C303" s="181" t="s">
        <v>371</v>
      </c>
      <c r="D303" s="181" t="s">
        <v>126</v>
      </c>
      <c r="E303" s="182" t="s">
        <v>372</v>
      </c>
      <c r="F303" s="183" t="s">
        <v>373</v>
      </c>
      <c r="G303" s="184" t="s">
        <v>129</v>
      </c>
      <c r="H303" s="185">
        <v>402.8</v>
      </c>
      <c r="I303" s="186"/>
      <c r="J303" s="187">
        <f>ROUND(I303*H303,2)</f>
        <v>0</v>
      </c>
      <c r="K303" s="183" t="s">
        <v>130</v>
      </c>
      <c r="L303" s="38"/>
      <c r="M303" s="188" t="s">
        <v>1</v>
      </c>
      <c r="N303" s="189" t="s">
        <v>38</v>
      </c>
      <c r="O303" s="70"/>
      <c r="P303" s="190">
        <f>O303*H303</f>
        <v>0</v>
      </c>
      <c r="Q303" s="190">
        <v>0</v>
      </c>
      <c r="R303" s="190">
        <f>Q303*H303</f>
        <v>0</v>
      </c>
      <c r="S303" s="190">
        <v>0</v>
      </c>
      <c r="T303" s="191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2" t="s">
        <v>131</v>
      </c>
      <c r="AT303" s="192" t="s">
        <v>126</v>
      </c>
      <c r="AU303" s="192" t="s">
        <v>83</v>
      </c>
      <c r="AY303" s="16" t="s">
        <v>124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6" t="s">
        <v>81</v>
      </c>
      <c r="BK303" s="193">
        <f>ROUND(I303*H303,2)</f>
        <v>0</v>
      </c>
      <c r="BL303" s="16" t="s">
        <v>131</v>
      </c>
      <c r="BM303" s="192" t="s">
        <v>374</v>
      </c>
    </row>
    <row r="304" spans="1:65" s="2" customFormat="1" ht="19.5">
      <c r="A304" s="33"/>
      <c r="B304" s="34"/>
      <c r="C304" s="35"/>
      <c r="D304" s="194" t="s">
        <v>133</v>
      </c>
      <c r="E304" s="35"/>
      <c r="F304" s="195" t="s">
        <v>375</v>
      </c>
      <c r="G304" s="35"/>
      <c r="H304" s="35"/>
      <c r="I304" s="196"/>
      <c r="J304" s="35"/>
      <c r="K304" s="35"/>
      <c r="L304" s="38"/>
      <c r="M304" s="197"/>
      <c r="N304" s="198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133</v>
      </c>
      <c r="AU304" s="16" t="s">
        <v>83</v>
      </c>
    </row>
    <row r="305" spans="1:65" s="13" customFormat="1" ht="11.25">
      <c r="B305" s="199"/>
      <c r="C305" s="200"/>
      <c r="D305" s="194" t="s">
        <v>135</v>
      </c>
      <c r="E305" s="201" t="s">
        <v>1</v>
      </c>
      <c r="F305" s="202" t="s">
        <v>376</v>
      </c>
      <c r="G305" s="200"/>
      <c r="H305" s="203">
        <v>374.4</v>
      </c>
      <c r="I305" s="204"/>
      <c r="J305" s="200"/>
      <c r="K305" s="200"/>
      <c r="L305" s="205"/>
      <c r="M305" s="206"/>
      <c r="N305" s="207"/>
      <c r="O305" s="207"/>
      <c r="P305" s="207"/>
      <c r="Q305" s="207"/>
      <c r="R305" s="207"/>
      <c r="S305" s="207"/>
      <c r="T305" s="208"/>
      <c r="AT305" s="209" t="s">
        <v>135</v>
      </c>
      <c r="AU305" s="209" t="s">
        <v>83</v>
      </c>
      <c r="AV305" s="13" t="s">
        <v>83</v>
      </c>
      <c r="AW305" s="13" t="s">
        <v>30</v>
      </c>
      <c r="AX305" s="13" t="s">
        <v>73</v>
      </c>
      <c r="AY305" s="209" t="s">
        <v>124</v>
      </c>
    </row>
    <row r="306" spans="1:65" s="13" customFormat="1" ht="22.5">
      <c r="B306" s="199"/>
      <c r="C306" s="200"/>
      <c r="D306" s="194" t="s">
        <v>135</v>
      </c>
      <c r="E306" s="201" t="s">
        <v>1</v>
      </c>
      <c r="F306" s="202" t="s">
        <v>377</v>
      </c>
      <c r="G306" s="200"/>
      <c r="H306" s="203">
        <v>14.2</v>
      </c>
      <c r="I306" s="204"/>
      <c r="J306" s="200"/>
      <c r="K306" s="200"/>
      <c r="L306" s="205"/>
      <c r="M306" s="206"/>
      <c r="N306" s="207"/>
      <c r="O306" s="207"/>
      <c r="P306" s="207"/>
      <c r="Q306" s="207"/>
      <c r="R306" s="207"/>
      <c r="S306" s="207"/>
      <c r="T306" s="208"/>
      <c r="AT306" s="209" t="s">
        <v>135</v>
      </c>
      <c r="AU306" s="209" t="s">
        <v>83</v>
      </c>
      <c r="AV306" s="13" t="s">
        <v>83</v>
      </c>
      <c r="AW306" s="13" t="s">
        <v>30</v>
      </c>
      <c r="AX306" s="13" t="s">
        <v>73</v>
      </c>
      <c r="AY306" s="209" t="s">
        <v>124</v>
      </c>
    </row>
    <row r="307" spans="1:65" s="13" customFormat="1" ht="11.25">
      <c r="B307" s="199"/>
      <c r="C307" s="200"/>
      <c r="D307" s="194" t="s">
        <v>135</v>
      </c>
      <c r="E307" s="201" t="s">
        <v>1</v>
      </c>
      <c r="F307" s="202" t="s">
        <v>378</v>
      </c>
      <c r="G307" s="200"/>
      <c r="H307" s="203">
        <v>14.2</v>
      </c>
      <c r="I307" s="204"/>
      <c r="J307" s="200"/>
      <c r="K307" s="200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135</v>
      </c>
      <c r="AU307" s="209" t="s">
        <v>83</v>
      </c>
      <c r="AV307" s="13" t="s">
        <v>83</v>
      </c>
      <c r="AW307" s="13" t="s">
        <v>30</v>
      </c>
      <c r="AX307" s="13" t="s">
        <v>73</v>
      </c>
      <c r="AY307" s="209" t="s">
        <v>124</v>
      </c>
    </row>
    <row r="308" spans="1:65" s="14" customFormat="1" ht="11.25">
      <c r="B308" s="211"/>
      <c r="C308" s="212"/>
      <c r="D308" s="194" t="s">
        <v>135</v>
      </c>
      <c r="E308" s="213" t="s">
        <v>1</v>
      </c>
      <c r="F308" s="214" t="s">
        <v>145</v>
      </c>
      <c r="G308" s="212"/>
      <c r="H308" s="215">
        <v>402.79999999999995</v>
      </c>
      <c r="I308" s="216"/>
      <c r="J308" s="212"/>
      <c r="K308" s="212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135</v>
      </c>
      <c r="AU308" s="221" t="s">
        <v>83</v>
      </c>
      <c r="AV308" s="14" t="s">
        <v>131</v>
      </c>
      <c r="AW308" s="14" t="s">
        <v>30</v>
      </c>
      <c r="AX308" s="14" t="s">
        <v>81</v>
      </c>
      <c r="AY308" s="221" t="s">
        <v>124</v>
      </c>
    </row>
    <row r="309" spans="1:65" s="2" customFormat="1" ht="24.2" customHeight="1">
      <c r="A309" s="33"/>
      <c r="B309" s="34"/>
      <c r="C309" s="181" t="s">
        <v>379</v>
      </c>
      <c r="D309" s="181" t="s">
        <v>126</v>
      </c>
      <c r="E309" s="182" t="s">
        <v>380</v>
      </c>
      <c r="F309" s="183" t="s">
        <v>381</v>
      </c>
      <c r="G309" s="184" t="s">
        <v>129</v>
      </c>
      <c r="H309" s="185">
        <v>6.1</v>
      </c>
      <c r="I309" s="186"/>
      <c r="J309" s="187">
        <f>ROUND(I309*H309,2)</f>
        <v>0</v>
      </c>
      <c r="K309" s="183" t="s">
        <v>130</v>
      </c>
      <c r="L309" s="38"/>
      <c r="M309" s="188" t="s">
        <v>1</v>
      </c>
      <c r="N309" s="189" t="s">
        <v>38</v>
      </c>
      <c r="O309" s="70"/>
      <c r="P309" s="190">
        <f>O309*H309</f>
        <v>0</v>
      </c>
      <c r="Q309" s="190">
        <v>0</v>
      </c>
      <c r="R309" s="190">
        <f>Q309*H309</f>
        <v>0</v>
      </c>
      <c r="S309" s="190">
        <v>0</v>
      </c>
      <c r="T309" s="191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2" t="s">
        <v>131</v>
      </c>
      <c r="AT309" s="192" t="s">
        <v>126</v>
      </c>
      <c r="AU309" s="192" t="s">
        <v>83</v>
      </c>
      <c r="AY309" s="16" t="s">
        <v>124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6" t="s">
        <v>81</v>
      </c>
      <c r="BK309" s="193">
        <f>ROUND(I309*H309,2)</f>
        <v>0</v>
      </c>
      <c r="BL309" s="16" t="s">
        <v>131</v>
      </c>
      <c r="BM309" s="192" t="s">
        <v>382</v>
      </c>
    </row>
    <row r="310" spans="1:65" s="2" customFormat="1" ht="29.25">
      <c r="A310" s="33"/>
      <c r="B310" s="34"/>
      <c r="C310" s="35"/>
      <c r="D310" s="194" t="s">
        <v>133</v>
      </c>
      <c r="E310" s="35"/>
      <c r="F310" s="195" t="s">
        <v>383</v>
      </c>
      <c r="G310" s="35"/>
      <c r="H310" s="35"/>
      <c r="I310" s="196"/>
      <c r="J310" s="35"/>
      <c r="K310" s="35"/>
      <c r="L310" s="38"/>
      <c r="M310" s="197"/>
      <c r="N310" s="198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133</v>
      </c>
      <c r="AU310" s="16" t="s">
        <v>83</v>
      </c>
    </row>
    <row r="311" spans="1:65" s="13" customFormat="1" ht="11.25">
      <c r="B311" s="199"/>
      <c r="C311" s="200"/>
      <c r="D311" s="194" t="s">
        <v>135</v>
      </c>
      <c r="E311" s="201" t="s">
        <v>1</v>
      </c>
      <c r="F311" s="202" t="s">
        <v>384</v>
      </c>
      <c r="G311" s="200"/>
      <c r="H311" s="203">
        <v>6.1</v>
      </c>
      <c r="I311" s="204"/>
      <c r="J311" s="200"/>
      <c r="K311" s="200"/>
      <c r="L311" s="205"/>
      <c r="M311" s="206"/>
      <c r="N311" s="207"/>
      <c r="O311" s="207"/>
      <c r="P311" s="207"/>
      <c r="Q311" s="207"/>
      <c r="R311" s="207"/>
      <c r="S311" s="207"/>
      <c r="T311" s="208"/>
      <c r="AT311" s="209" t="s">
        <v>135</v>
      </c>
      <c r="AU311" s="209" t="s">
        <v>83</v>
      </c>
      <c r="AV311" s="13" t="s">
        <v>83</v>
      </c>
      <c r="AW311" s="13" t="s">
        <v>30</v>
      </c>
      <c r="AX311" s="13" t="s">
        <v>81</v>
      </c>
      <c r="AY311" s="209" t="s">
        <v>124</v>
      </c>
    </row>
    <row r="312" spans="1:65" s="2" customFormat="1" ht="16.5" customHeight="1">
      <c r="A312" s="33"/>
      <c r="B312" s="34"/>
      <c r="C312" s="181" t="s">
        <v>385</v>
      </c>
      <c r="D312" s="181" t="s">
        <v>126</v>
      </c>
      <c r="E312" s="182" t="s">
        <v>386</v>
      </c>
      <c r="F312" s="183" t="s">
        <v>387</v>
      </c>
      <c r="G312" s="184" t="s">
        <v>129</v>
      </c>
      <c r="H312" s="185">
        <v>398.8</v>
      </c>
      <c r="I312" s="186"/>
      <c r="J312" s="187">
        <f>ROUND(I312*H312,2)</f>
        <v>0</v>
      </c>
      <c r="K312" s="183" t="s">
        <v>130</v>
      </c>
      <c r="L312" s="38"/>
      <c r="M312" s="188" t="s">
        <v>1</v>
      </c>
      <c r="N312" s="189" t="s">
        <v>38</v>
      </c>
      <c r="O312" s="70"/>
      <c r="P312" s="190">
        <f>O312*H312</f>
        <v>0</v>
      </c>
      <c r="Q312" s="190">
        <v>0</v>
      </c>
      <c r="R312" s="190">
        <f>Q312*H312</f>
        <v>0</v>
      </c>
      <c r="S312" s="190">
        <v>0</v>
      </c>
      <c r="T312" s="191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2" t="s">
        <v>131</v>
      </c>
      <c r="AT312" s="192" t="s">
        <v>126</v>
      </c>
      <c r="AU312" s="192" t="s">
        <v>83</v>
      </c>
      <c r="AY312" s="16" t="s">
        <v>124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6" t="s">
        <v>81</v>
      </c>
      <c r="BK312" s="193">
        <f>ROUND(I312*H312,2)</f>
        <v>0</v>
      </c>
      <c r="BL312" s="16" t="s">
        <v>131</v>
      </c>
      <c r="BM312" s="192" t="s">
        <v>388</v>
      </c>
    </row>
    <row r="313" spans="1:65" s="2" customFormat="1" ht="29.25">
      <c r="A313" s="33"/>
      <c r="B313" s="34"/>
      <c r="C313" s="35"/>
      <c r="D313" s="194" t="s">
        <v>133</v>
      </c>
      <c r="E313" s="35"/>
      <c r="F313" s="195" t="s">
        <v>389</v>
      </c>
      <c r="G313" s="35"/>
      <c r="H313" s="35"/>
      <c r="I313" s="196"/>
      <c r="J313" s="35"/>
      <c r="K313" s="35"/>
      <c r="L313" s="38"/>
      <c r="M313" s="197"/>
      <c r="N313" s="198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133</v>
      </c>
      <c r="AU313" s="16" t="s">
        <v>83</v>
      </c>
    </row>
    <row r="314" spans="1:65" s="13" customFormat="1" ht="11.25">
      <c r="B314" s="199"/>
      <c r="C314" s="200"/>
      <c r="D314" s="194" t="s">
        <v>135</v>
      </c>
      <c r="E314" s="201" t="s">
        <v>1</v>
      </c>
      <c r="F314" s="202" t="s">
        <v>390</v>
      </c>
      <c r="G314" s="200"/>
      <c r="H314" s="203">
        <v>349.8</v>
      </c>
      <c r="I314" s="204"/>
      <c r="J314" s="200"/>
      <c r="K314" s="200"/>
      <c r="L314" s="205"/>
      <c r="M314" s="206"/>
      <c r="N314" s="207"/>
      <c r="O314" s="207"/>
      <c r="P314" s="207"/>
      <c r="Q314" s="207"/>
      <c r="R314" s="207"/>
      <c r="S314" s="207"/>
      <c r="T314" s="208"/>
      <c r="AT314" s="209" t="s">
        <v>135</v>
      </c>
      <c r="AU314" s="209" t="s">
        <v>83</v>
      </c>
      <c r="AV314" s="13" t="s">
        <v>83</v>
      </c>
      <c r="AW314" s="13" t="s">
        <v>30</v>
      </c>
      <c r="AX314" s="13" t="s">
        <v>73</v>
      </c>
      <c r="AY314" s="209" t="s">
        <v>124</v>
      </c>
    </row>
    <row r="315" spans="1:65" s="13" customFormat="1" ht="11.25">
      <c r="B315" s="199"/>
      <c r="C315" s="200"/>
      <c r="D315" s="194" t="s">
        <v>135</v>
      </c>
      <c r="E315" s="201" t="s">
        <v>1</v>
      </c>
      <c r="F315" s="202" t="s">
        <v>391</v>
      </c>
      <c r="G315" s="200"/>
      <c r="H315" s="203">
        <v>49</v>
      </c>
      <c r="I315" s="204"/>
      <c r="J315" s="200"/>
      <c r="K315" s="200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135</v>
      </c>
      <c r="AU315" s="209" t="s">
        <v>83</v>
      </c>
      <c r="AV315" s="13" t="s">
        <v>83</v>
      </c>
      <c r="AW315" s="13" t="s">
        <v>30</v>
      </c>
      <c r="AX315" s="13" t="s">
        <v>73</v>
      </c>
      <c r="AY315" s="209" t="s">
        <v>124</v>
      </c>
    </row>
    <row r="316" spans="1:65" s="14" customFormat="1" ht="11.25">
      <c r="B316" s="211"/>
      <c r="C316" s="212"/>
      <c r="D316" s="194" t="s">
        <v>135</v>
      </c>
      <c r="E316" s="213" t="s">
        <v>1</v>
      </c>
      <c r="F316" s="214" t="s">
        <v>145</v>
      </c>
      <c r="G316" s="212"/>
      <c r="H316" s="215">
        <v>398.8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135</v>
      </c>
      <c r="AU316" s="221" t="s">
        <v>83</v>
      </c>
      <c r="AV316" s="14" t="s">
        <v>131</v>
      </c>
      <c r="AW316" s="14" t="s">
        <v>30</v>
      </c>
      <c r="AX316" s="14" t="s">
        <v>81</v>
      </c>
      <c r="AY316" s="221" t="s">
        <v>124</v>
      </c>
    </row>
    <row r="317" spans="1:65" s="2" customFormat="1" ht="24.2" customHeight="1">
      <c r="A317" s="33"/>
      <c r="B317" s="34"/>
      <c r="C317" s="181" t="s">
        <v>392</v>
      </c>
      <c r="D317" s="181" t="s">
        <v>126</v>
      </c>
      <c r="E317" s="182" t="s">
        <v>393</v>
      </c>
      <c r="F317" s="183" t="s">
        <v>394</v>
      </c>
      <c r="G317" s="184" t="s">
        <v>129</v>
      </c>
      <c r="H317" s="185">
        <v>422.33300000000003</v>
      </c>
      <c r="I317" s="186"/>
      <c r="J317" s="187">
        <f>ROUND(I317*H317,2)</f>
        <v>0</v>
      </c>
      <c r="K317" s="183" t="s">
        <v>130</v>
      </c>
      <c r="L317" s="38"/>
      <c r="M317" s="188" t="s">
        <v>1</v>
      </c>
      <c r="N317" s="189" t="s">
        <v>38</v>
      </c>
      <c r="O317" s="70"/>
      <c r="P317" s="190">
        <f>O317*H317</f>
        <v>0</v>
      </c>
      <c r="Q317" s="190">
        <v>0</v>
      </c>
      <c r="R317" s="190">
        <f>Q317*H317</f>
        <v>0</v>
      </c>
      <c r="S317" s="190">
        <v>0</v>
      </c>
      <c r="T317" s="191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2" t="s">
        <v>131</v>
      </c>
      <c r="AT317" s="192" t="s">
        <v>126</v>
      </c>
      <c r="AU317" s="192" t="s">
        <v>83</v>
      </c>
      <c r="AY317" s="16" t="s">
        <v>124</v>
      </c>
      <c r="BE317" s="193">
        <f>IF(N317="základní",J317,0)</f>
        <v>0</v>
      </c>
      <c r="BF317" s="193">
        <f>IF(N317="snížená",J317,0)</f>
        <v>0</v>
      </c>
      <c r="BG317" s="193">
        <f>IF(N317="zákl. přenesená",J317,0)</f>
        <v>0</v>
      </c>
      <c r="BH317" s="193">
        <f>IF(N317="sníž. přenesená",J317,0)</f>
        <v>0</v>
      </c>
      <c r="BI317" s="193">
        <f>IF(N317="nulová",J317,0)</f>
        <v>0</v>
      </c>
      <c r="BJ317" s="16" t="s">
        <v>81</v>
      </c>
      <c r="BK317" s="193">
        <f>ROUND(I317*H317,2)</f>
        <v>0</v>
      </c>
      <c r="BL317" s="16" t="s">
        <v>131</v>
      </c>
      <c r="BM317" s="192" t="s">
        <v>395</v>
      </c>
    </row>
    <row r="318" spans="1:65" s="2" customFormat="1" ht="19.5">
      <c r="A318" s="33"/>
      <c r="B318" s="34"/>
      <c r="C318" s="35"/>
      <c r="D318" s="194" t="s">
        <v>133</v>
      </c>
      <c r="E318" s="35"/>
      <c r="F318" s="195" t="s">
        <v>396</v>
      </c>
      <c r="G318" s="35"/>
      <c r="H318" s="35"/>
      <c r="I318" s="196"/>
      <c r="J318" s="35"/>
      <c r="K318" s="35"/>
      <c r="L318" s="38"/>
      <c r="M318" s="197"/>
      <c r="N318" s="198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133</v>
      </c>
      <c r="AU318" s="16" t="s">
        <v>83</v>
      </c>
    </row>
    <row r="319" spans="1:65" s="13" customFormat="1" ht="11.25">
      <c r="B319" s="199"/>
      <c r="C319" s="200"/>
      <c r="D319" s="194" t="s">
        <v>135</v>
      </c>
      <c r="E319" s="201" t="s">
        <v>1</v>
      </c>
      <c r="F319" s="202" t="s">
        <v>397</v>
      </c>
      <c r="G319" s="200"/>
      <c r="H319" s="203">
        <v>333.33300000000003</v>
      </c>
      <c r="I319" s="204"/>
      <c r="J319" s="200"/>
      <c r="K319" s="200"/>
      <c r="L319" s="205"/>
      <c r="M319" s="206"/>
      <c r="N319" s="207"/>
      <c r="O319" s="207"/>
      <c r="P319" s="207"/>
      <c r="Q319" s="207"/>
      <c r="R319" s="207"/>
      <c r="S319" s="207"/>
      <c r="T319" s="208"/>
      <c r="AT319" s="209" t="s">
        <v>135</v>
      </c>
      <c r="AU319" s="209" t="s">
        <v>83</v>
      </c>
      <c r="AV319" s="13" t="s">
        <v>83</v>
      </c>
      <c r="AW319" s="13" t="s">
        <v>30</v>
      </c>
      <c r="AX319" s="13" t="s">
        <v>73</v>
      </c>
      <c r="AY319" s="209" t="s">
        <v>124</v>
      </c>
    </row>
    <row r="320" spans="1:65" s="13" customFormat="1" ht="22.5">
      <c r="B320" s="199"/>
      <c r="C320" s="200"/>
      <c r="D320" s="194" t="s">
        <v>135</v>
      </c>
      <c r="E320" s="201" t="s">
        <v>1</v>
      </c>
      <c r="F320" s="202" t="s">
        <v>398</v>
      </c>
      <c r="G320" s="200"/>
      <c r="H320" s="203">
        <v>64</v>
      </c>
      <c r="I320" s="204"/>
      <c r="J320" s="200"/>
      <c r="K320" s="200"/>
      <c r="L320" s="205"/>
      <c r="M320" s="206"/>
      <c r="N320" s="207"/>
      <c r="O320" s="207"/>
      <c r="P320" s="207"/>
      <c r="Q320" s="207"/>
      <c r="R320" s="207"/>
      <c r="S320" s="207"/>
      <c r="T320" s="208"/>
      <c r="AT320" s="209" t="s">
        <v>135</v>
      </c>
      <c r="AU320" s="209" t="s">
        <v>83</v>
      </c>
      <c r="AV320" s="13" t="s">
        <v>83</v>
      </c>
      <c r="AW320" s="13" t="s">
        <v>30</v>
      </c>
      <c r="AX320" s="13" t="s">
        <v>73</v>
      </c>
      <c r="AY320" s="209" t="s">
        <v>124</v>
      </c>
    </row>
    <row r="321" spans="1:65" s="13" customFormat="1" ht="22.5">
      <c r="B321" s="199"/>
      <c r="C321" s="200"/>
      <c r="D321" s="194" t="s">
        <v>135</v>
      </c>
      <c r="E321" s="201" t="s">
        <v>1</v>
      </c>
      <c r="F321" s="202" t="s">
        <v>399</v>
      </c>
      <c r="G321" s="200"/>
      <c r="H321" s="203">
        <v>25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135</v>
      </c>
      <c r="AU321" s="209" t="s">
        <v>83</v>
      </c>
      <c r="AV321" s="13" t="s">
        <v>83</v>
      </c>
      <c r="AW321" s="13" t="s">
        <v>30</v>
      </c>
      <c r="AX321" s="13" t="s">
        <v>73</v>
      </c>
      <c r="AY321" s="209" t="s">
        <v>124</v>
      </c>
    </row>
    <row r="322" spans="1:65" s="14" customFormat="1" ht="11.25">
      <c r="B322" s="211"/>
      <c r="C322" s="212"/>
      <c r="D322" s="194" t="s">
        <v>135</v>
      </c>
      <c r="E322" s="213" t="s">
        <v>1</v>
      </c>
      <c r="F322" s="214" t="s">
        <v>145</v>
      </c>
      <c r="G322" s="212"/>
      <c r="H322" s="215">
        <v>422.33300000000003</v>
      </c>
      <c r="I322" s="216"/>
      <c r="J322" s="212"/>
      <c r="K322" s="212"/>
      <c r="L322" s="217"/>
      <c r="M322" s="218"/>
      <c r="N322" s="219"/>
      <c r="O322" s="219"/>
      <c r="P322" s="219"/>
      <c r="Q322" s="219"/>
      <c r="R322" s="219"/>
      <c r="S322" s="219"/>
      <c r="T322" s="220"/>
      <c r="AT322" s="221" t="s">
        <v>135</v>
      </c>
      <c r="AU322" s="221" t="s">
        <v>83</v>
      </c>
      <c r="AV322" s="14" t="s">
        <v>131</v>
      </c>
      <c r="AW322" s="14" t="s">
        <v>30</v>
      </c>
      <c r="AX322" s="14" t="s">
        <v>81</v>
      </c>
      <c r="AY322" s="221" t="s">
        <v>124</v>
      </c>
    </row>
    <row r="323" spans="1:65" s="2" customFormat="1" ht="33" customHeight="1">
      <c r="A323" s="33"/>
      <c r="B323" s="34"/>
      <c r="C323" s="181" t="s">
        <v>400</v>
      </c>
      <c r="D323" s="181" t="s">
        <v>126</v>
      </c>
      <c r="E323" s="182" t="s">
        <v>401</v>
      </c>
      <c r="F323" s="183" t="s">
        <v>402</v>
      </c>
      <c r="G323" s="184" t="s">
        <v>149</v>
      </c>
      <c r="H323" s="185">
        <v>44</v>
      </c>
      <c r="I323" s="186"/>
      <c r="J323" s="187">
        <f>ROUND(I323*H323,2)</f>
        <v>0</v>
      </c>
      <c r="K323" s="183" t="s">
        <v>130</v>
      </c>
      <c r="L323" s="38"/>
      <c r="M323" s="188" t="s">
        <v>1</v>
      </c>
      <c r="N323" s="189" t="s">
        <v>38</v>
      </c>
      <c r="O323" s="70"/>
      <c r="P323" s="190">
        <f>O323*H323</f>
        <v>0</v>
      </c>
      <c r="Q323" s="190">
        <v>0</v>
      </c>
      <c r="R323" s="190">
        <f>Q323*H323</f>
        <v>0</v>
      </c>
      <c r="S323" s="190">
        <v>0</v>
      </c>
      <c r="T323" s="19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2" t="s">
        <v>131</v>
      </c>
      <c r="AT323" s="192" t="s">
        <v>126</v>
      </c>
      <c r="AU323" s="192" t="s">
        <v>83</v>
      </c>
      <c r="AY323" s="16" t="s">
        <v>124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6" t="s">
        <v>81</v>
      </c>
      <c r="BK323" s="193">
        <f>ROUND(I323*H323,2)</f>
        <v>0</v>
      </c>
      <c r="BL323" s="16" t="s">
        <v>131</v>
      </c>
      <c r="BM323" s="192" t="s">
        <v>403</v>
      </c>
    </row>
    <row r="324" spans="1:65" s="2" customFormat="1" ht="19.5">
      <c r="A324" s="33"/>
      <c r="B324" s="34"/>
      <c r="C324" s="35"/>
      <c r="D324" s="194" t="s">
        <v>133</v>
      </c>
      <c r="E324" s="35"/>
      <c r="F324" s="195" t="s">
        <v>404</v>
      </c>
      <c r="G324" s="35"/>
      <c r="H324" s="35"/>
      <c r="I324" s="196"/>
      <c r="J324" s="35"/>
      <c r="K324" s="35"/>
      <c r="L324" s="38"/>
      <c r="M324" s="197"/>
      <c r="N324" s="198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133</v>
      </c>
      <c r="AU324" s="16" t="s">
        <v>83</v>
      </c>
    </row>
    <row r="325" spans="1:65" s="2" customFormat="1" ht="58.5">
      <c r="A325" s="33"/>
      <c r="B325" s="34"/>
      <c r="C325" s="35"/>
      <c r="D325" s="194" t="s">
        <v>141</v>
      </c>
      <c r="E325" s="35"/>
      <c r="F325" s="210" t="s">
        <v>405</v>
      </c>
      <c r="G325" s="35"/>
      <c r="H325" s="35"/>
      <c r="I325" s="196"/>
      <c r="J325" s="35"/>
      <c r="K325" s="35"/>
      <c r="L325" s="38"/>
      <c r="M325" s="197"/>
      <c r="N325" s="198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141</v>
      </c>
      <c r="AU325" s="16" t="s">
        <v>83</v>
      </c>
    </row>
    <row r="326" spans="1:65" s="13" customFormat="1" ht="11.25">
      <c r="B326" s="199"/>
      <c r="C326" s="200"/>
      <c r="D326" s="194" t="s">
        <v>135</v>
      </c>
      <c r="E326" s="201" t="s">
        <v>1</v>
      </c>
      <c r="F326" s="202" t="s">
        <v>406</v>
      </c>
      <c r="G326" s="200"/>
      <c r="H326" s="203">
        <v>44</v>
      </c>
      <c r="I326" s="204"/>
      <c r="J326" s="200"/>
      <c r="K326" s="200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135</v>
      </c>
      <c r="AU326" s="209" t="s">
        <v>83</v>
      </c>
      <c r="AV326" s="13" t="s">
        <v>83</v>
      </c>
      <c r="AW326" s="13" t="s">
        <v>30</v>
      </c>
      <c r="AX326" s="13" t="s">
        <v>81</v>
      </c>
      <c r="AY326" s="209" t="s">
        <v>124</v>
      </c>
    </row>
    <row r="327" spans="1:65" s="2" customFormat="1" ht="24.2" customHeight="1">
      <c r="A327" s="33"/>
      <c r="B327" s="34"/>
      <c r="C327" s="181" t="s">
        <v>407</v>
      </c>
      <c r="D327" s="181" t="s">
        <v>126</v>
      </c>
      <c r="E327" s="182" t="s">
        <v>408</v>
      </c>
      <c r="F327" s="183" t="s">
        <v>409</v>
      </c>
      <c r="G327" s="184" t="s">
        <v>129</v>
      </c>
      <c r="H327" s="185">
        <v>22</v>
      </c>
      <c r="I327" s="186"/>
      <c r="J327" s="187">
        <f>ROUND(I327*H327,2)</f>
        <v>0</v>
      </c>
      <c r="K327" s="183" t="s">
        <v>130</v>
      </c>
      <c r="L327" s="38"/>
      <c r="M327" s="188" t="s">
        <v>1</v>
      </c>
      <c r="N327" s="189" t="s">
        <v>38</v>
      </c>
      <c r="O327" s="70"/>
      <c r="P327" s="190">
        <f>O327*H327</f>
        <v>0</v>
      </c>
      <c r="Q327" s="190">
        <v>0</v>
      </c>
      <c r="R327" s="190">
        <f>Q327*H327</f>
        <v>0</v>
      </c>
      <c r="S327" s="190">
        <v>0</v>
      </c>
      <c r="T327" s="19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2" t="s">
        <v>131</v>
      </c>
      <c r="AT327" s="192" t="s">
        <v>126</v>
      </c>
      <c r="AU327" s="192" t="s">
        <v>83</v>
      </c>
      <c r="AY327" s="16" t="s">
        <v>124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6" t="s">
        <v>81</v>
      </c>
      <c r="BK327" s="193">
        <f>ROUND(I327*H327,2)</f>
        <v>0</v>
      </c>
      <c r="BL327" s="16" t="s">
        <v>131</v>
      </c>
      <c r="BM327" s="192" t="s">
        <v>410</v>
      </c>
    </row>
    <row r="328" spans="1:65" s="2" customFormat="1" ht="19.5">
      <c r="A328" s="33"/>
      <c r="B328" s="34"/>
      <c r="C328" s="35"/>
      <c r="D328" s="194" t="s">
        <v>133</v>
      </c>
      <c r="E328" s="35"/>
      <c r="F328" s="195" t="s">
        <v>411</v>
      </c>
      <c r="G328" s="35"/>
      <c r="H328" s="35"/>
      <c r="I328" s="196"/>
      <c r="J328" s="35"/>
      <c r="K328" s="35"/>
      <c r="L328" s="38"/>
      <c r="M328" s="197"/>
      <c r="N328" s="198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133</v>
      </c>
      <c r="AU328" s="16" t="s">
        <v>83</v>
      </c>
    </row>
    <row r="329" spans="1:65" s="13" customFormat="1" ht="11.25">
      <c r="B329" s="199"/>
      <c r="C329" s="200"/>
      <c r="D329" s="194" t="s">
        <v>135</v>
      </c>
      <c r="E329" s="201" t="s">
        <v>1</v>
      </c>
      <c r="F329" s="202" t="s">
        <v>412</v>
      </c>
      <c r="G329" s="200"/>
      <c r="H329" s="203">
        <v>22</v>
      </c>
      <c r="I329" s="204"/>
      <c r="J329" s="200"/>
      <c r="K329" s="200"/>
      <c r="L329" s="205"/>
      <c r="M329" s="206"/>
      <c r="N329" s="207"/>
      <c r="O329" s="207"/>
      <c r="P329" s="207"/>
      <c r="Q329" s="207"/>
      <c r="R329" s="207"/>
      <c r="S329" s="207"/>
      <c r="T329" s="208"/>
      <c r="AT329" s="209" t="s">
        <v>135</v>
      </c>
      <c r="AU329" s="209" t="s">
        <v>83</v>
      </c>
      <c r="AV329" s="13" t="s">
        <v>83</v>
      </c>
      <c r="AW329" s="13" t="s">
        <v>30</v>
      </c>
      <c r="AX329" s="13" t="s">
        <v>81</v>
      </c>
      <c r="AY329" s="209" t="s">
        <v>124</v>
      </c>
    </row>
    <row r="330" spans="1:65" s="2" customFormat="1" ht="24.2" customHeight="1">
      <c r="A330" s="33"/>
      <c r="B330" s="34"/>
      <c r="C330" s="181" t="s">
        <v>413</v>
      </c>
      <c r="D330" s="181" t="s">
        <v>126</v>
      </c>
      <c r="E330" s="182" t="s">
        <v>414</v>
      </c>
      <c r="F330" s="183" t="s">
        <v>415</v>
      </c>
      <c r="G330" s="184" t="s">
        <v>149</v>
      </c>
      <c r="H330" s="185">
        <v>44</v>
      </c>
      <c r="I330" s="186"/>
      <c r="J330" s="187">
        <f>ROUND(I330*H330,2)</f>
        <v>0</v>
      </c>
      <c r="K330" s="183" t="s">
        <v>130</v>
      </c>
      <c r="L330" s="38"/>
      <c r="M330" s="188" t="s">
        <v>1</v>
      </c>
      <c r="N330" s="189" t="s">
        <v>38</v>
      </c>
      <c r="O330" s="70"/>
      <c r="P330" s="190">
        <f>O330*H330</f>
        <v>0</v>
      </c>
      <c r="Q330" s="190">
        <v>0</v>
      </c>
      <c r="R330" s="190">
        <f>Q330*H330</f>
        <v>0</v>
      </c>
      <c r="S330" s="190">
        <v>0</v>
      </c>
      <c r="T330" s="191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2" t="s">
        <v>131</v>
      </c>
      <c r="AT330" s="192" t="s">
        <v>126</v>
      </c>
      <c r="AU330" s="192" t="s">
        <v>83</v>
      </c>
      <c r="AY330" s="16" t="s">
        <v>124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6" t="s">
        <v>81</v>
      </c>
      <c r="BK330" s="193">
        <f>ROUND(I330*H330,2)</f>
        <v>0</v>
      </c>
      <c r="BL330" s="16" t="s">
        <v>131</v>
      </c>
      <c r="BM330" s="192" t="s">
        <v>416</v>
      </c>
    </row>
    <row r="331" spans="1:65" s="2" customFormat="1" ht="19.5">
      <c r="A331" s="33"/>
      <c r="B331" s="34"/>
      <c r="C331" s="35"/>
      <c r="D331" s="194" t="s">
        <v>133</v>
      </c>
      <c r="E331" s="35"/>
      <c r="F331" s="195" t="s">
        <v>417</v>
      </c>
      <c r="G331" s="35"/>
      <c r="H331" s="35"/>
      <c r="I331" s="196"/>
      <c r="J331" s="35"/>
      <c r="K331" s="35"/>
      <c r="L331" s="38"/>
      <c r="M331" s="197"/>
      <c r="N331" s="198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133</v>
      </c>
      <c r="AU331" s="16" t="s">
        <v>83</v>
      </c>
    </row>
    <row r="332" spans="1:65" s="2" customFormat="1" ht="87.75">
      <c r="A332" s="33"/>
      <c r="B332" s="34"/>
      <c r="C332" s="35"/>
      <c r="D332" s="194" t="s">
        <v>141</v>
      </c>
      <c r="E332" s="35"/>
      <c r="F332" s="210" t="s">
        <v>418</v>
      </c>
      <c r="G332" s="35"/>
      <c r="H332" s="35"/>
      <c r="I332" s="196"/>
      <c r="J332" s="35"/>
      <c r="K332" s="35"/>
      <c r="L332" s="38"/>
      <c r="M332" s="197"/>
      <c r="N332" s="198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141</v>
      </c>
      <c r="AU332" s="16" t="s">
        <v>83</v>
      </c>
    </row>
    <row r="333" spans="1:65" s="13" customFormat="1" ht="11.25">
      <c r="B333" s="199"/>
      <c r="C333" s="200"/>
      <c r="D333" s="194" t="s">
        <v>135</v>
      </c>
      <c r="E333" s="201" t="s">
        <v>1</v>
      </c>
      <c r="F333" s="202" t="s">
        <v>419</v>
      </c>
      <c r="G333" s="200"/>
      <c r="H333" s="203">
        <v>44</v>
      </c>
      <c r="I333" s="204"/>
      <c r="J333" s="200"/>
      <c r="K333" s="200"/>
      <c r="L333" s="205"/>
      <c r="M333" s="206"/>
      <c r="N333" s="207"/>
      <c r="O333" s="207"/>
      <c r="P333" s="207"/>
      <c r="Q333" s="207"/>
      <c r="R333" s="207"/>
      <c r="S333" s="207"/>
      <c r="T333" s="208"/>
      <c r="AT333" s="209" t="s">
        <v>135</v>
      </c>
      <c r="AU333" s="209" t="s">
        <v>83</v>
      </c>
      <c r="AV333" s="13" t="s">
        <v>83</v>
      </c>
      <c r="AW333" s="13" t="s">
        <v>30</v>
      </c>
      <c r="AX333" s="13" t="s">
        <v>81</v>
      </c>
      <c r="AY333" s="209" t="s">
        <v>124</v>
      </c>
    </row>
    <row r="334" spans="1:65" s="2" customFormat="1" ht="16.5" customHeight="1">
      <c r="A334" s="33"/>
      <c r="B334" s="34"/>
      <c r="C334" s="222" t="s">
        <v>420</v>
      </c>
      <c r="D334" s="222" t="s">
        <v>341</v>
      </c>
      <c r="E334" s="223" t="s">
        <v>421</v>
      </c>
      <c r="F334" s="224" t="s">
        <v>422</v>
      </c>
      <c r="G334" s="225" t="s">
        <v>149</v>
      </c>
      <c r="H334" s="226">
        <v>44</v>
      </c>
      <c r="I334" s="227"/>
      <c r="J334" s="228">
        <f>ROUND(I334*H334,2)</f>
        <v>0</v>
      </c>
      <c r="K334" s="224" t="s">
        <v>1</v>
      </c>
      <c r="L334" s="229"/>
      <c r="M334" s="230" t="s">
        <v>1</v>
      </c>
      <c r="N334" s="231" t="s">
        <v>38</v>
      </c>
      <c r="O334" s="70"/>
      <c r="P334" s="190">
        <f>O334*H334</f>
        <v>0</v>
      </c>
      <c r="Q334" s="190">
        <v>2.7E-2</v>
      </c>
      <c r="R334" s="190">
        <f>Q334*H334</f>
        <v>1.1879999999999999</v>
      </c>
      <c r="S334" s="190">
        <v>0</v>
      </c>
      <c r="T334" s="191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2" t="s">
        <v>182</v>
      </c>
      <c r="AT334" s="192" t="s">
        <v>341</v>
      </c>
      <c r="AU334" s="192" t="s">
        <v>83</v>
      </c>
      <c r="AY334" s="16" t="s">
        <v>124</v>
      </c>
      <c r="BE334" s="193">
        <f>IF(N334="základní",J334,0)</f>
        <v>0</v>
      </c>
      <c r="BF334" s="193">
        <f>IF(N334="snížená",J334,0)</f>
        <v>0</v>
      </c>
      <c r="BG334" s="193">
        <f>IF(N334="zákl. přenesená",J334,0)</f>
        <v>0</v>
      </c>
      <c r="BH334" s="193">
        <f>IF(N334="sníž. přenesená",J334,0)</f>
        <v>0</v>
      </c>
      <c r="BI334" s="193">
        <f>IF(N334="nulová",J334,0)</f>
        <v>0</v>
      </c>
      <c r="BJ334" s="16" t="s">
        <v>81</v>
      </c>
      <c r="BK334" s="193">
        <f>ROUND(I334*H334,2)</f>
        <v>0</v>
      </c>
      <c r="BL334" s="16" t="s">
        <v>131</v>
      </c>
      <c r="BM334" s="192" t="s">
        <v>423</v>
      </c>
    </row>
    <row r="335" spans="1:65" s="2" customFormat="1" ht="11.25">
      <c r="A335" s="33"/>
      <c r="B335" s="34"/>
      <c r="C335" s="35"/>
      <c r="D335" s="194" t="s">
        <v>133</v>
      </c>
      <c r="E335" s="35"/>
      <c r="F335" s="195" t="s">
        <v>424</v>
      </c>
      <c r="G335" s="35"/>
      <c r="H335" s="35"/>
      <c r="I335" s="196"/>
      <c r="J335" s="35"/>
      <c r="K335" s="35"/>
      <c r="L335" s="38"/>
      <c r="M335" s="197"/>
      <c r="N335" s="198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133</v>
      </c>
      <c r="AU335" s="16" t="s">
        <v>83</v>
      </c>
    </row>
    <row r="336" spans="1:65" s="2" customFormat="1" ht="29.25">
      <c r="A336" s="33"/>
      <c r="B336" s="34"/>
      <c r="C336" s="35"/>
      <c r="D336" s="194" t="s">
        <v>141</v>
      </c>
      <c r="E336" s="35"/>
      <c r="F336" s="210" t="s">
        <v>425</v>
      </c>
      <c r="G336" s="35"/>
      <c r="H336" s="35"/>
      <c r="I336" s="196"/>
      <c r="J336" s="35"/>
      <c r="K336" s="35"/>
      <c r="L336" s="38"/>
      <c r="M336" s="197"/>
      <c r="N336" s="198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141</v>
      </c>
      <c r="AU336" s="16" t="s">
        <v>83</v>
      </c>
    </row>
    <row r="337" spans="1:65" s="2" customFormat="1" ht="33" customHeight="1">
      <c r="A337" s="33"/>
      <c r="B337" s="34"/>
      <c r="C337" s="181" t="s">
        <v>426</v>
      </c>
      <c r="D337" s="181" t="s">
        <v>126</v>
      </c>
      <c r="E337" s="182" t="s">
        <v>427</v>
      </c>
      <c r="F337" s="183" t="s">
        <v>428</v>
      </c>
      <c r="G337" s="184" t="s">
        <v>149</v>
      </c>
      <c r="H337" s="185">
        <v>44</v>
      </c>
      <c r="I337" s="186"/>
      <c r="J337" s="187">
        <f>ROUND(I337*H337,2)</f>
        <v>0</v>
      </c>
      <c r="K337" s="183" t="s">
        <v>130</v>
      </c>
      <c r="L337" s="38"/>
      <c r="M337" s="188" t="s">
        <v>1</v>
      </c>
      <c r="N337" s="189" t="s">
        <v>38</v>
      </c>
      <c r="O337" s="70"/>
      <c r="P337" s="190">
        <f>O337*H337</f>
        <v>0</v>
      </c>
      <c r="Q337" s="190">
        <v>6.0000000000000002E-5</v>
      </c>
      <c r="R337" s="190">
        <f>Q337*H337</f>
        <v>2.64E-3</v>
      </c>
      <c r="S337" s="190">
        <v>0</v>
      </c>
      <c r="T337" s="191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2" t="s">
        <v>131</v>
      </c>
      <c r="AT337" s="192" t="s">
        <v>126</v>
      </c>
      <c r="AU337" s="192" t="s">
        <v>83</v>
      </c>
      <c r="AY337" s="16" t="s">
        <v>124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6" t="s">
        <v>81</v>
      </c>
      <c r="BK337" s="193">
        <f>ROUND(I337*H337,2)</f>
        <v>0</v>
      </c>
      <c r="BL337" s="16" t="s">
        <v>131</v>
      </c>
      <c r="BM337" s="192" t="s">
        <v>429</v>
      </c>
    </row>
    <row r="338" spans="1:65" s="2" customFormat="1" ht="19.5">
      <c r="A338" s="33"/>
      <c r="B338" s="34"/>
      <c r="C338" s="35"/>
      <c r="D338" s="194" t="s">
        <v>133</v>
      </c>
      <c r="E338" s="35"/>
      <c r="F338" s="195" t="s">
        <v>430</v>
      </c>
      <c r="G338" s="35"/>
      <c r="H338" s="35"/>
      <c r="I338" s="196"/>
      <c r="J338" s="35"/>
      <c r="K338" s="35"/>
      <c r="L338" s="38"/>
      <c r="M338" s="197"/>
      <c r="N338" s="198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133</v>
      </c>
      <c r="AU338" s="16" t="s">
        <v>83</v>
      </c>
    </row>
    <row r="339" spans="1:65" s="2" customFormat="1" ht="48.75">
      <c r="A339" s="33"/>
      <c r="B339" s="34"/>
      <c r="C339" s="35"/>
      <c r="D339" s="194" t="s">
        <v>141</v>
      </c>
      <c r="E339" s="35"/>
      <c r="F339" s="210" t="s">
        <v>431</v>
      </c>
      <c r="G339" s="35"/>
      <c r="H339" s="35"/>
      <c r="I339" s="196"/>
      <c r="J339" s="35"/>
      <c r="K339" s="35"/>
      <c r="L339" s="38"/>
      <c r="M339" s="197"/>
      <c r="N339" s="198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141</v>
      </c>
      <c r="AU339" s="16" t="s">
        <v>83</v>
      </c>
    </row>
    <row r="340" spans="1:65" s="13" customFormat="1" ht="11.25">
      <c r="B340" s="199"/>
      <c r="C340" s="200"/>
      <c r="D340" s="194" t="s">
        <v>135</v>
      </c>
      <c r="E340" s="201" t="s">
        <v>1</v>
      </c>
      <c r="F340" s="202" t="s">
        <v>432</v>
      </c>
      <c r="G340" s="200"/>
      <c r="H340" s="203">
        <v>44</v>
      </c>
      <c r="I340" s="204"/>
      <c r="J340" s="200"/>
      <c r="K340" s="200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135</v>
      </c>
      <c r="AU340" s="209" t="s">
        <v>83</v>
      </c>
      <c r="AV340" s="13" t="s">
        <v>83</v>
      </c>
      <c r="AW340" s="13" t="s">
        <v>30</v>
      </c>
      <c r="AX340" s="13" t="s">
        <v>81</v>
      </c>
      <c r="AY340" s="209" t="s">
        <v>124</v>
      </c>
    </row>
    <row r="341" spans="1:65" s="2" customFormat="1" ht="21.75" customHeight="1">
      <c r="A341" s="33"/>
      <c r="B341" s="34"/>
      <c r="C341" s="222" t="s">
        <v>433</v>
      </c>
      <c r="D341" s="222" t="s">
        <v>341</v>
      </c>
      <c r="E341" s="223" t="s">
        <v>434</v>
      </c>
      <c r="F341" s="224" t="s">
        <v>435</v>
      </c>
      <c r="G341" s="225" t="s">
        <v>149</v>
      </c>
      <c r="H341" s="226">
        <v>132</v>
      </c>
      <c r="I341" s="227"/>
      <c r="J341" s="228">
        <f>ROUND(I341*H341,2)</f>
        <v>0</v>
      </c>
      <c r="K341" s="224" t="s">
        <v>130</v>
      </c>
      <c r="L341" s="229"/>
      <c r="M341" s="230" t="s">
        <v>1</v>
      </c>
      <c r="N341" s="231" t="s">
        <v>38</v>
      </c>
      <c r="O341" s="70"/>
      <c r="P341" s="190">
        <f>O341*H341</f>
        <v>0</v>
      </c>
      <c r="Q341" s="190">
        <v>5.8999999999999999E-3</v>
      </c>
      <c r="R341" s="190">
        <f>Q341*H341</f>
        <v>0.77879999999999994</v>
      </c>
      <c r="S341" s="190">
        <v>0</v>
      </c>
      <c r="T341" s="191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2" t="s">
        <v>182</v>
      </c>
      <c r="AT341" s="192" t="s">
        <v>341</v>
      </c>
      <c r="AU341" s="192" t="s">
        <v>83</v>
      </c>
      <c r="AY341" s="16" t="s">
        <v>124</v>
      </c>
      <c r="BE341" s="193">
        <f>IF(N341="základní",J341,0)</f>
        <v>0</v>
      </c>
      <c r="BF341" s="193">
        <f>IF(N341="snížená",J341,0)</f>
        <v>0</v>
      </c>
      <c r="BG341" s="193">
        <f>IF(N341="zákl. přenesená",J341,0)</f>
        <v>0</v>
      </c>
      <c r="BH341" s="193">
        <f>IF(N341="sníž. přenesená",J341,0)</f>
        <v>0</v>
      </c>
      <c r="BI341" s="193">
        <f>IF(N341="nulová",J341,0)</f>
        <v>0</v>
      </c>
      <c r="BJ341" s="16" t="s">
        <v>81</v>
      </c>
      <c r="BK341" s="193">
        <f>ROUND(I341*H341,2)</f>
        <v>0</v>
      </c>
      <c r="BL341" s="16" t="s">
        <v>131</v>
      </c>
      <c r="BM341" s="192" t="s">
        <v>436</v>
      </c>
    </row>
    <row r="342" spans="1:65" s="2" customFormat="1" ht="11.25">
      <c r="A342" s="33"/>
      <c r="B342" s="34"/>
      <c r="C342" s="35"/>
      <c r="D342" s="194" t="s">
        <v>133</v>
      </c>
      <c r="E342" s="35"/>
      <c r="F342" s="195" t="s">
        <v>435</v>
      </c>
      <c r="G342" s="35"/>
      <c r="H342" s="35"/>
      <c r="I342" s="196"/>
      <c r="J342" s="35"/>
      <c r="K342" s="35"/>
      <c r="L342" s="38"/>
      <c r="M342" s="197"/>
      <c r="N342" s="198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133</v>
      </c>
      <c r="AU342" s="16" t="s">
        <v>83</v>
      </c>
    </row>
    <row r="343" spans="1:65" s="13" customFormat="1" ht="11.25">
      <c r="B343" s="199"/>
      <c r="C343" s="200"/>
      <c r="D343" s="194" t="s">
        <v>135</v>
      </c>
      <c r="E343" s="200"/>
      <c r="F343" s="202" t="s">
        <v>437</v>
      </c>
      <c r="G343" s="200"/>
      <c r="H343" s="203">
        <v>132</v>
      </c>
      <c r="I343" s="204"/>
      <c r="J343" s="200"/>
      <c r="K343" s="200"/>
      <c r="L343" s="205"/>
      <c r="M343" s="206"/>
      <c r="N343" s="207"/>
      <c r="O343" s="207"/>
      <c r="P343" s="207"/>
      <c r="Q343" s="207"/>
      <c r="R343" s="207"/>
      <c r="S343" s="207"/>
      <c r="T343" s="208"/>
      <c r="AT343" s="209" t="s">
        <v>135</v>
      </c>
      <c r="AU343" s="209" t="s">
        <v>83</v>
      </c>
      <c r="AV343" s="13" t="s">
        <v>83</v>
      </c>
      <c r="AW343" s="13" t="s">
        <v>4</v>
      </c>
      <c r="AX343" s="13" t="s">
        <v>81</v>
      </c>
      <c r="AY343" s="209" t="s">
        <v>124</v>
      </c>
    </row>
    <row r="344" spans="1:65" s="2" customFormat="1" ht="24.2" customHeight="1">
      <c r="A344" s="33"/>
      <c r="B344" s="34"/>
      <c r="C344" s="181" t="s">
        <v>438</v>
      </c>
      <c r="D344" s="181" t="s">
        <v>126</v>
      </c>
      <c r="E344" s="182" t="s">
        <v>439</v>
      </c>
      <c r="F344" s="183" t="s">
        <v>440</v>
      </c>
      <c r="G344" s="184" t="s">
        <v>149</v>
      </c>
      <c r="H344" s="185">
        <v>176</v>
      </c>
      <c r="I344" s="186"/>
      <c r="J344" s="187">
        <f>ROUND(I344*H344,2)</f>
        <v>0</v>
      </c>
      <c r="K344" s="183" t="s">
        <v>130</v>
      </c>
      <c r="L344" s="38"/>
      <c r="M344" s="188" t="s">
        <v>1</v>
      </c>
      <c r="N344" s="189" t="s">
        <v>38</v>
      </c>
      <c r="O344" s="70"/>
      <c r="P344" s="190">
        <f>O344*H344</f>
        <v>0</v>
      </c>
      <c r="Q344" s="190">
        <v>0</v>
      </c>
      <c r="R344" s="190">
        <f>Q344*H344</f>
        <v>0</v>
      </c>
      <c r="S344" s="190">
        <v>0</v>
      </c>
      <c r="T344" s="191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92" t="s">
        <v>131</v>
      </c>
      <c r="AT344" s="192" t="s">
        <v>126</v>
      </c>
      <c r="AU344" s="192" t="s">
        <v>83</v>
      </c>
      <c r="AY344" s="16" t="s">
        <v>124</v>
      </c>
      <c r="BE344" s="193">
        <f>IF(N344="základní",J344,0)</f>
        <v>0</v>
      </c>
      <c r="BF344" s="193">
        <f>IF(N344="snížená",J344,0)</f>
        <v>0</v>
      </c>
      <c r="BG344" s="193">
        <f>IF(N344="zákl. přenesená",J344,0)</f>
        <v>0</v>
      </c>
      <c r="BH344" s="193">
        <f>IF(N344="sníž. přenesená",J344,0)</f>
        <v>0</v>
      </c>
      <c r="BI344" s="193">
        <f>IF(N344="nulová",J344,0)</f>
        <v>0</v>
      </c>
      <c r="BJ344" s="16" t="s">
        <v>81</v>
      </c>
      <c r="BK344" s="193">
        <f>ROUND(I344*H344,2)</f>
        <v>0</v>
      </c>
      <c r="BL344" s="16" t="s">
        <v>131</v>
      </c>
      <c r="BM344" s="192" t="s">
        <v>441</v>
      </c>
    </row>
    <row r="345" spans="1:65" s="2" customFormat="1" ht="19.5">
      <c r="A345" s="33"/>
      <c r="B345" s="34"/>
      <c r="C345" s="35"/>
      <c r="D345" s="194" t="s">
        <v>133</v>
      </c>
      <c r="E345" s="35"/>
      <c r="F345" s="195" t="s">
        <v>442</v>
      </c>
      <c r="G345" s="35"/>
      <c r="H345" s="35"/>
      <c r="I345" s="196"/>
      <c r="J345" s="35"/>
      <c r="K345" s="35"/>
      <c r="L345" s="38"/>
      <c r="M345" s="197"/>
      <c r="N345" s="198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133</v>
      </c>
      <c r="AU345" s="16" t="s">
        <v>83</v>
      </c>
    </row>
    <row r="346" spans="1:65" s="2" customFormat="1" ht="29.25">
      <c r="A346" s="33"/>
      <c r="B346" s="34"/>
      <c r="C346" s="35"/>
      <c r="D346" s="194" t="s">
        <v>141</v>
      </c>
      <c r="E346" s="35"/>
      <c r="F346" s="210" t="s">
        <v>443</v>
      </c>
      <c r="G346" s="35"/>
      <c r="H346" s="35"/>
      <c r="I346" s="196"/>
      <c r="J346" s="35"/>
      <c r="K346" s="35"/>
      <c r="L346" s="38"/>
      <c r="M346" s="197"/>
      <c r="N346" s="198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141</v>
      </c>
      <c r="AU346" s="16" t="s">
        <v>83</v>
      </c>
    </row>
    <row r="347" spans="1:65" s="13" customFormat="1" ht="11.25">
      <c r="B347" s="199"/>
      <c r="C347" s="200"/>
      <c r="D347" s="194" t="s">
        <v>135</v>
      </c>
      <c r="E347" s="201" t="s">
        <v>1</v>
      </c>
      <c r="F347" s="202" t="s">
        <v>444</v>
      </c>
      <c r="G347" s="200"/>
      <c r="H347" s="203">
        <v>176</v>
      </c>
      <c r="I347" s="204"/>
      <c r="J347" s="200"/>
      <c r="K347" s="200"/>
      <c r="L347" s="205"/>
      <c r="M347" s="206"/>
      <c r="N347" s="207"/>
      <c r="O347" s="207"/>
      <c r="P347" s="207"/>
      <c r="Q347" s="207"/>
      <c r="R347" s="207"/>
      <c r="S347" s="207"/>
      <c r="T347" s="208"/>
      <c r="AT347" s="209" t="s">
        <v>135</v>
      </c>
      <c r="AU347" s="209" t="s">
        <v>83</v>
      </c>
      <c r="AV347" s="13" t="s">
        <v>83</v>
      </c>
      <c r="AW347" s="13" t="s">
        <v>30</v>
      </c>
      <c r="AX347" s="13" t="s">
        <v>81</v>
      </c>
      <c r="AY347" s="209" t="s">
        <v>124</v>
      </c>
    </row>
    <row r="348" spans="1:65" s="2" customFormat="1" ht="24.2" customHeight="1">
      <c r="A348" s="33"/>
      <c r="B348" s="34"/>
      <c r="C348" s="181" t="s">
        <v>432</v>
      </c>
      <c r="D348" s="181" t="s">
        <v>126</v>
      </c>
      <c r="E348" s="182" t="s">
        <v>445</v>
      </c>
      <c r="F348" s="183" t="s">
        <v>446</v>
      </c>
      <c r="G348" s="184" t="s">
        <v>149</v>
      </c>
      <c r="H348" s="185">
        <v>44</v>
      </c>
      <c r="I348" s="186"/>
      <c r="J348" s="187">
        <f>ROUND(I348*H348,2)</f>
        <v>0</v>
      </c>
      <c r="K348" s="183" t="s">
        <v>130</v>
      </c>
      <c r="L348" s="38"/>
      <c r="M348" s="188" t="s">
        <v>1</v>
      </c>
      <c r="N348" s="189" t="s">
        <v>38</v>
      </c>
      <c r="O348" s="70"/>
      <c r="P348" s="190">
        <f>O348*H348</f>
        <v>0</v>
      </c>
      <c r="Q348" s="190">
        <v>2.0799999999999998E-3</v>
      </c>
      <c r="R348" s="190">
        <f>Q348*H348</f>
        <v>9.151999999999999E-2</v>
      </c>
      <c r="S348" s="190">
        <v>0</v>
      </c>
      <c r="T348" s="191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2" t="s">
        <v>131</v>
      </c>
      <c r="AT348" s="192" t="s">
        <v>126</v>
      </c>
      <c r="AU348" s="192" t="s">
        <v>83</v>
      </c>
      <c r="AY348" s="16" t="s">
        <v>124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6" t="s">
        <v>81</v>
      </c>
      <c r="BK348" s="193">
        <f>ROUND(I348*H348,2)</f>
        <v>0</v>
      </c>
      <c r="BL348" s="16" t="s">
        <v>131</v>
      </c>
      <c r="BM348" s="192" t="s">
        <v>447</v>
      </c>
    </row>
    <row r="349" spans="1:65" s="2" customFormat="1" ht="19.5">
      <c r="A349" s="33"/>
      <c r="B349" s="34"/>
      <c r="C349" s="35"/>
      <c r="D349" s="194" t="s">
        <v>133</v>
      </c>
      <c r="E349" s="35"/>
      <c r="F349" s="195" t="s">
        <v>448</v>
      </c>
      <c r="G349" s="35"/>
      <c r="H349" s="35"/>
      <c r="I349" s="196"/>
      <c r="J349" s="35"/>
      <c r="K349" s="35"/>
      <c r="L349" s="38"/>
      <c r="M349" s="197"/>
      <c r="N349" s="198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133</v>
      </c>
      <c r="AU349" s="16" t="s">
        <v>83</v>
      </c>
    </row>
    <row r="350" spans="1:65" s="2" customFormat="1" ht="39">
      <c r="A350" s="33"/>
      <c r="B350" s="34"/>
      <c r="C350" s="35"/>
      <c r="D350" s="194" t="s">
        <v>141</v>
      </c>
      <c r="E350" s="35"/>
      <c r="F350" s="210" t="s">
        <v>449</v>
      </c>
      <c r="G350" s="35"/>
      <c r="H350" s="35"/>
      <c r="I350" s="196"/>
      <c r="J350" s="35"/>
      <c r="K350" s="35"/>
      <c r="L350" s="38"/>
      <c r="M350" s="197"/>
      <c r="N350" s="198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141</v>
      </c>
      <c r="AU350" s="16" t="s">
        <v>83</v>
      </c>
    </row>
    <row r="351" spans="1:65" s="13" customFormat="1" ht="11.25">
      <c r="B351" s="199"/>
      <c r="C351" s="200"/>
      <c r="D351" s="194" t="s">
        <v>135</v>
      </c>
      <c r="E351" s="201" t="s">
        <v>1</v>
      </c>
      <c r="F351" s="202" t="s">
        <v>432</v>
      </c>
      <c r="G351" s="200"/>
      <c r="H351" s="203">
        <v>44</v>
      </c>
      <c r="I351" s="204"/>
      <c r="J351" s="200"/>
      <c r="K351" s="200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135</v>
      </c>
      <c r="AU351" s="209" t="s">
        <v>83</v>
      </c>
      <c r="AV351" s="13" t="s">
        <v>83</v>
      </c>
      <c r="AW351" s="13" t="s">
        <v>30</v>
      </c>
      <c r="AX351" s="13" t="s">
        <v>81</v>
      </c>
      <c r="AY351" s="209" t="s">
        <v>124</v>
      </c>
    </row>
    <row r="352" spans="1:65" s="2" customFormat="1" ht="24.2" customHeight="1">
      <c r="A352" s="33"/>
      <c r="B352" s="34"/>
      <c r="C352" s="181" t="s">
        <v>450</v>
      </c>
      <c r="D352" s="181" t="s">
        <v>126</v>
      </c>
      <c r="E352" s="182" t="s">
        <v>451</v>
      </c>
      <c r="F352" s="183" t="s">
        <v>452</v>
      </c>
      <c r="G352" s="184" t="s">
        <v>149</v>
      </c>
      <c r="H352" s="185">
        <v>44</v>
      </c>
      <c r="I352" s="186"/>
      <c r="J352" s="187">
        <f>ROUND(I352*H352,2)</f>
        <v>0</v>
      </c>
      <c r="K352" s="183" t="s">
        <v>130</v>
      </c>
      <c r="L352" s="38"/>
      <c r="M352" s="188" t="s">
        <v>1</v>
      </c>
      <c r="N352" s="189" t="s">
        <v>38</v>
      </c>
      <c r="O352" s="70"/>
      <c r="P352" s="190">
        <f>O352*H352</f>
        <v>0</v>
      </c>
      <c r="Q352" s="190">
        <v>0</v>
      </c>
      <c r="R352" s="190">
        <f>Q352*H352</f>
        <v>0</v>
      </c>
      <c r="S352" s="190">
        <v>0</v>
      </c>
      <c r="T352" s="191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2" t="s">
        <v>131</v>
      </c>
      <c r="AT352" s="192" t="s">
        <v>126</v>
      </c>
      <c r="AU352" s="192" t="s">
        <v>83</v>
      </c>
      <c r="AY352" s="16" t="s">
        <v>124</v>
      </c>
      <c r="BE352" s="193">
        <f>IF(N352="základní",J352,0)</f>
        <v>0</v>
      </c>
      <c r="BF352" s="193">
        <f>IF(N352="snížená",J352,0)</f>
        <v>0</v>
      </c>
      <c r="BG352" s="193">
        <f>IF(N352="zákl. přenesená",J352,0)</f>
        <v>0</v>
      </c>
      <c r="BH352" s="193">
        <f>IF(N352="sníž. přenesená",J352,0)</f>
        <v>0</v>
      </c>
      <c r="BI352" s="193">
        <f>IF(N352="nulová",J352,0)</f>
        <v>0</v>
      </c>
      <c r="BJ352" s="16" t="s">
        <v>81</v>
      </c>
      <c r="BK352" s="193">
        <f>ROUND(I352*H352,2)</f>
        <v>0</v>
      </c>
      <c r="BL352" s="16" t="s">
        <v>131</v>
      </c>
      <c r="BM352" s="192" t="s">
        <v>453</v>
      </c>
    </row>
    <row r="353" spans="1:65" s="2" customFormat="1" ht="19.5">
      <c r="A353" s="33"/>
      <c r="B353" s="34"/>
      <c r="C353" s="35"/>
      <c r="D353" s="194" t="s">
        <v>133</v>
      </c>
      <c r="E353" s="35"/>
      <c r="F353" s="195" t="s">
        <v>454</v>
      </c>
      <c r="G353" s="35"/>
      <c r="H353" s="35"/>
      <c r="I353" s="196"/>
      <c r="J353" s="35"/>
      <c r="K353" s="35"/>
      <c r="L353" s="38"/>
      <c r="M353" s="197"/>
      <c r="N353" s="198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133</v>
      </c>
      <c r="AU353" s="16" t="s">
        <v>83</v>
      </c>
    </row>
    <row r="354" spans="1:65" s="13" customFormat="1" ht="11.25">
      <c r="B354" s="199"/>
      <c r="C354" s="200"/>
      <c r="D354" s="194" t="s">
        <v>135</v>
      </c>
      <c r="E354" s="201" t="s">
        <v>1</v>
      </c>
      <c r="F354" s="202" t="s">
        <v>432</v>
      </c>
      <c r="G354" s="200"/>
      <c r="H354" s="203">
        <v>44</v>
      </c>
      <c r="I354" s="204"/>
      <c r="J354" s="200"/>
      <c r="K354" s="200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135</v>
      </c>
      <c r="AU354" s="209" t="s">
        <v>83</v>
      </c>
      <c r="AV354" s="13" t="s">
        <v>83</v>
      </c>
      <c r="AW354" s="13" t="s">
        <v>30</v>
      </c>
      <c r="AX354" s="13" t="s">
        <v>81</v>
      </c>
      <c r="AY354" s="209" t="s">
        <v>124</v>
      </c>
    </row>
    <row r="355" spans="1:65" s="2" customFormat="1" ht="16.5" customHeight="1">
      <c r="A355" s="33"/>
      <c r="B355" s="34"/>
      <c r="C355" s="222" t="s">
        <v>455</v>
      </c>
      <c r="D355" s="222" t="s">
        <v>341</v>
      </c>
      <c r="E355" s="223" t="s">
        <v>456</v>
      </c>
      <c r="F355" s="224" t="s">
        <v>457</v>
      </c>
      <c r="G355" s="225" t="s">
        <v>344</v>
      </c>
      <c r="H355" s="226">
        <v>11</v>
      </c>
      <c r="I355" s="227"/>
      <c r="J355" s="228">
        <f>ROUND(I355*H355,2)</f>
        <v>0</v>
      </c>
      <c r="K355" s="224" t="s">
        <v>130</v>
      </c>
      <c r="L355" s="229"/>
      <c r="M355" s="230" t="s">
        <v>1</v>
      </c>
      <c r="N355" s="231" t="s">
        <v>38</v>
      </c>
      <c r="O355" s="70"/>
      <c r="P355" s="190">
        <f>O355*H355</f>
        <v>0</v>
      </c>
      <c r="Q355" s="190">
        <v>1E-3</v>
      </c>
      <c r="R355" s="190">
        <f>Q355*H355</f>
        <v>1.0999999999999999E-2</v>
      </c>
      <c r="S355" s="190">
        <v>0</v>
      </c>
      <c r="T355" s="191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2" t="s">
        <v>182</v>
      </c>
      <c r="AT355" s="192" t="s">
        <v>341</v>
      </c>
      <c r="AU355" s="192" t="s">
        <v>83</v>
      </c>
      <c r="AY355" s="16" t="s">
        <v>124</v>
      </c>
      <c r="BE355" s="193">
        <f>IF(N355="základní",J355,0)</f>
        <v>0</v>
      </c>
      <c r="BF355" s="193">
        <f>IF(N355="snížená",J355,0)</f>
        <v>0</v>
      </c>
      <c r="BG355" s="193">
        <f>IF(N355="zákl. přenesená",J355,0)</f>
        <v>0</v>
      </c>
      <c r="BH355" s="193">
        <f>IF(N355="sníž. přenesená",J355,0)</f>
        <v>0</v>
      </c>
      <c r="BI355" s="193">
        <f>IF(N355="nulová",J355,0)</f>
        <v>0</v>
      </c>
      <c r="BJ355" s="16" t="s">
        <v>81</v>
      </c>
      <c r="BK355" s="193">
        <f>ROUND(I355*H355,2)</f>
        <v>0</v>
      </c>
      <c r="BL355" s="16" t="s">
        <v>131</v>
      </c>
      <c r="BM355" s="192" t="s">
        <v>458</v>
      </c>
    </row>
    <row r="356" spans="1:65" s="2" customFormat="1" ht="11.25">
      <c r="A356" s="33"/>
      <c r="B356" s="34"/>
      <c r="C356" s="35"/>
      <c r="D356" s="194" t="s">
        <v>133</v>
      </c>
      <c r="E356" s="35"/>
      <c r="F356" s="195" t="s">
        <v>457</v>
      </c>
      <c r="G356" s="35"/>
      <c r="H356" s="35"/>
      <c r="I356" s="196"/>
      <c r="J356" s="35"/>
      <c r="K356" s="35"/>
      <c r="L356" s="38"/>
      <c r="M356" s="197"/>
      <c r="N356" s="198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133</v>
      </c>
      <c r="AU356" s="16" t="s">
        <v>83</v>
      </c>
    </row>
    <row r="357" spans="1:65" s="13" customFormat="1" ht="11.25">
      <c r="B357" s="199"/>
      <c r="C357" s="200"/>
      <c r="D357" s="194" t="s">
        <v>135</v>
      </c>
      <c r="E357" s="200"/>
      <c r="F357" s="202" t="s">
        <v>459</v>
      </c>
      <c r="G357" s="200"/>
      <c r="H357" s="203">
        <v>11</v>
      </c>
      <c r="I357" s="204"/>
      <c r="J357" s="200"/>
      <c r="K357" s="200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135</v>
      </c>
      <c r="AU357" s="209" t="s">
        <v>83</v>
      </c>
      <c r="AV357" s="13" t="s">
        <v>83</v>
      </c>
      <c r="AW357" s="13" t="s">
        <v>4</v>
      </c>
      <c r="AX357" s="13" t="s">
        <v>81</v>
      </c>
      <c r="AY357" s="209" t="s">
        <v>124</v>
      </c>
    </row>
    <row r="358" spans="1:65" s="2" customFormat="1" ht="24.2" customHeight="1">
      <c r="A358" s="33"/>
      <c r="B358" s="34"/>
      <c r="C358" s="181" t="s">
        <v>460</v>
      </c>
      <c r="D358" s="181" t="s">
        <v>126</v>
      </c>
      <c r="E358" s="182" t="s">
        <v>461</v>
      </c>
      <c r="F358" s="183" t="s">
        <v>462</v>
      </c>
      <c r="G358" s="184" t="s">
        <v>129</v>
      </c>
      <c r="H358" s="185">
        <v>22</v>
      </c>
      <c r="I358" s="186"/>
      <c r="J358" s="187">
        <f>ROUND(I358*H358,2)</f>
        <v>0</v>
      </c>
      <c r="K358" s="183" t="s">
        <v>130</v>
      </c>
      <c r="L358" s="38"/>
      <c r="M358" s="188" t="s">
        <v>1</v>
      </c>
      <c r="N358" s="189" t="s">
        <v>38</v>
      </c>
      <c r="O358" s="70"/>
      <c r="P358" s="190">
        <f>O358*H358</f>
        <v>0</v>
      </c>
      <c r="Q358" s="190">
        <v>0</v>
      </c>
      <c r="R358" s="190">
        <f>Q358*H358</f>
        <v>0</v>
      </c>
      <c r="S358" s="190">
        <v>0</v>
      </c>
      <c r="T358" s="191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2" t="s">
        <v>131</v>
      </c>
      <c r="AT358" s="192" t="s">
        <v>126</v>
      </c>
      <c r="AU358" s="192" t="s">
        <v>83</v>
      </c>
      <c r="AY358" s="16" t="s">
        <v>124</v>
      </c>
      <c r="BE358" s="193">
        <f>IF(N358="základní",J358,0)</f>
        <v>0</v>
      </c>
      <c r="BF358" s="193">
        <f>IF(N358="snížená",J358,0)</f>
        <v>0</v>
      </c>
      <c r="BG358" s="193">
        <f>IF(N358="zákl. přenesená",J358,0)</f>
        <v>0</v>
      </c>
      <c r="BH358" s="193">
        <f>IF(N358="sníž. přenesená",J358,0)</f>
        <v>0</v>
      </c>
      <c r="BI358" s="193">
        <f>IF(N358="nulová",J358,0)</f>
        <v>0</v>
      </c>
      <c r="BJ358" s="16" t="s">
        <v>81</v>
      </c>
      <c r="BK358" s="193">
        <f>ROUND(I358*H358,2)</f>
        <v>0</v>
      </c>
      <c r="BL358" s="16" t="s">
        <v>131</v>
      </c>
      <c r="BM358" s="192" t="s">
        <v>463</v>
      </c>
    </row>
    <row r="359" spans="1:65" s="2" customFormat="1" ht="19.5">
      <c r="A359" s="33"/>
      <c r="B359" s="34"/>
      <c r="C359" s="35"/>
      <c r="D359" s="194" t="s">
        <v>133</v>
      </c>
      <c r="E359" s="35"/>
      <c r="F359" s="195" t="s">
        <v>464</v>
      </c>
      <c r="G359" s="35"/>
      <c r="H359" s="35"/>
      <c r="I359" s="196"/>
      <c r="J359" s="35"/>
      <c r="K359" s="35"/>
      <c r="L359" s="38"/>
      <c r="M359" s="197"/>
      <c r="N359" s="198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133</v>
      </c>
      <c r="AU359" s="16" t="s">
        <v>83</v>
      </c>
    </row>
    <row r="360" spans="1:65" s="2" customFormat="1" ht="48.75">
      <c r="A360" s="33"/>
      <c r="B360" s="34"/>
      <c r="C360" s="35"/>
      <c r="D360" s="194" t="s">
        <v>141</v>
      </c>
      <c r="E360" s="35"/>
      <c r="F360" s="210" t="s">
        <v>465</v>
      </c>
      <c r="G360" s="35"/>
      <c r="H360" s="35"/>
      <c r="I360" s="196"/>
      <c r="J360" s="35"/>
      <c r="K360" s="35"/>
      <c r="L360" s="38"/>
      <c r="M360" s="197"/>
      <c r="N360" s="198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141</v>
      </c>
      <c r="AU360" s="16" t="s">
        <v>83</v>
      </c>
    </row>
    <row r="361" spans="1:65" s="13" customFormat="1" ht="11.25">
      <c r="B361" s="199"/>
      <c r="C361" s="200"/>
      <c r="D361" s="194" t="s">
        <v>135</v>
      </c>
      <c r="E361" s="201" t="s">
        <v>1</v>
      </c>
      <c r="F361" s="202" t="s">
        <v>466</v>
      </c>
      <c r="G361" s="200"/>
      <c r="H361" s="203">
        <v>22</v>
      </c>
      <c r="I361" s="204"/>
      <c r="J361" s="200"/>
      <c r="K361" s="200"/>
      <c r="L361" s="205"/>
      <c r="M361" s="206"/>
      <c r="N361" s="207"/>
      <c r="O361" s="207"/>
      <c r="P361" s="207"/>
      <c r="Q361" s="207"/>
      <c r="R361" s="207"/>
      <c r="S361" s="207"/>
      <c r="T361" s="208"/>
      <c r="AT361" s="209" t="s">
        <v>135</v>
      </c>
      <c r="AU361" s="209" t="s">
        <v>83</v>
      </c>
      <c r="AV361" s="13" t="s">
        <v>83</v>
      </c>
      <c r="AW361" s="13" t="s">
        <v>30</v>
      </c>
      <c r="AX361" s="13" t="s">
        <v>81</v>
      </c>
      <c r="AY361" s="209" t="s">
        <v>124</v>
      </c>
    </row>
    <row r="362" spans="1:65" s="2" customFormat="1" ht="16.5" customHeight="1">
      <c r="A362" s="33"/>
      <c r="B362" s="34"/>
      <c r="C362" s="222" t="s">
        <v>467</v>
      </c>
      <c r="D362" s="222" t="s">
        <v>341</v>
      </c>
      <c r="E362" s="223" t="s">
        <v>468</v>
      </c>
      <c r="F362" s="224" t="s">
        <v>469</v>
      </c>
      <c r="G362" s="225" t="s">
        <v>212</v>
      </c>
      <c r="H362" s="226">
        <v>3.3660000000000001</v>
      </c>
      <c r="I362" s="227"/>
      <c r="J362" s="228">
        <f>ROUND(I362*H362,2)</f>
        <v>0</v>
      </c>
      <c r="K362" s="224" t="s">
        <v>130</v>
      </c>
      <c r="L362" s="229"/>
      <c r="M362" s="230" t="s">
        <v>1</v>
      </c>
      <c r="N362" s="231" t="s">
        <v>38</v>
      </c>
      <c r="O362" s="70"/>
      <c r="P362" s="190">
        <f>O362*H362</f>
        <v>0</v>
      </c>
      <c r="Q362" s="190">
        <v>0.2</v>
      </c>
      <c r="R362" s="190">
        <f>Q362*H362</f>
        <v>0.67320000000000002</v>
      </c>
      <c r="S362" s="190">
        <v>0</v>
      </c>
      <c r="T362" s="191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2" t="s">
        <v>182</v>
      </c>
      <c r="AT362" s="192" t="s">
        <v>341</v>
      </c>
      <c r="AU362" s="192" t="s">
        <v>83</v>
      </c>
      <c r="AY362" s="16" t="s">
        <v>124</v>
      </c>
      <c r="BE362" s="193">
        <f>IF(N362="základní",J362,0)</f>
        <v>0</v>
      </c>
      <c r="BF362" s="193">
        <f>IF(N362="snížená",J362,0)</f>
        <v>0</v>
      </c>
      <c r="BG362" s="193">
        <f>IF(N362="zákl. přenesená",J362,0)</f>
        <v>0</v>
      </c>
      <c r="BH362" s="193">
        <f>IF(N362="sníž. přenesená",J362,0)</f>
        <v>0</v>
      </c>
      <c r="BI362" s="193">
        <f>IF(N362="nulová",J362,0)</f>
        <v>0</v>
      </c>
      <c r="BJ362" s="16" t="s">
        <v>81</v>
      </c>
      <c r="BK362" s="193">
        <f>ROUND(I362*H362,2)</f>
        <v>0</v>
      </c>
      <c r="BL362" s="16" t="s">
        <v>131</v>
      </c>
      <c r="BM362" s="192" t="s">
        <v>470</v>
      </c>
    </row>
    <row r="363" spans="1:65" s="2" customFormat="1" ht="11.25">
      <c r="A363" s="33"/>
      <c r="B363" s="34"/>
      <c r="C363" s="35"/>
      <c r="D363" s="194" t="s">
        <v>133</v>
      </c>
      <c r="E363" s="35"/>
      <c r="F363" s="195" t="s">
        <v>469</v>
      </c>
      <c r="G363" s="35"/>
      <c r="H363" s="35"/>
      <c r="I363" s="196"/>
      <c r="J363" s="35"/>
      <c r="K363" s="35"/>
      <c r="L363" s="38"/>
      <c r="M363" s="197"/>
      <c r="N363" s="198"/>
      <c r="O363" s="70"/>
      <c r="P363" s="70"/>
      <c r="Q363" s="70"/>
      <c r="R363" s="70"/>
      <c r="S363" s="70"/>
      <c r="T363" s="71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133</v>
      </c>
      <c r="AU363" s="16" t="s">
        <v>83</v>
      </c>
    </row>
    <row r="364" spans="1:65" s="13" customFormat="1" ht="11.25">
      <c r="B364" s="199"/>
      <c r="C364" s="200"/>
      <c r="D364" s="194" t="s">
        <v>135</v>
      </c>
      <c r="E364" s="200"/>
      <c r="F364" s="202" t="s">
        <v>471</v>
      </c>
      <c r="G364" s="200"/>
      <c r="H364" s="203">
        <v>3.3660000000000001</v>
      </c>
      <c r="I364" s="204"/>
      <c r="J364" s="200"/>
      <c r="K364" s="200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135</v>
      </c>
      <c r="AU364" s="209" t="s">
        <v>83</v>
      </c>
      <c r="AV364" s="13" t="s">
        <v>83</v>
      </c>
      <c r="AW364" s="13" t="s">
        <v>4</v>
      </c>
      <c r="AX364" s="13" t="s">
        <v>81</v>
      </c>
      <c r="AY364" s="209" t="s">
        <v>124</v>
      </c>
    </row>
    <row r="365" spans="1:65" s="2" customFormat="1" ht="21.75" customHeight="1">
      <c r="A365" s="33"/>
      <c r="B365" s="34"/>
      <c r="C365" s="181" t="s">
        <v>472</v>
      </c>
      <c r="D365" s="181" t="s">
        <v>126</v>
      </c>
      <c r="E365" s="182" t="s">
        <v>473</v>
      </c>
      <c r="F365" s="183" t="s">
        <v>474</v>
      </c>
      <c r="G365" s="184" t="s">
        <v>129</v>
      </c>
      <c r="H365" s="185">
        <v>2094</v>
      </c>
      <c r="I365" s="186"/>
      <c r="J365" s="187">
        <f>ROUND(I365*H365,2)</f>
        <v>0</v>
      </c>
      <c r="K365" s="183" t="s">
        <v>130</v>
      </c>
      <c r="L365" s="38"/>
      <c r="M365" s="188" t="s">
        <v>1</v>
      </c>
      <c r="N365" s="189" t="s">
        <v>38</v>
      </c>
      <c r="O365" s="70"/>
      <c r="P365" s="190">
        <f>O365*H365</f>
        <v>0</v>
      </c>
      <c r="Q365" s="190">
        <v>0</v>
      </c>
      <c r="R365" s="190">
        <f>Q365*H365</f>
        <v>0</v>
      </c>
      <c r="S365" s="190">
        <v>0</v>
      </c>
      <c r="T365" s="191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92" t="s">
        <v>131</v>
      </c>
      <c r="AT365" s="192" t="s">
        <v>126</v>
      </c>
      <c r="AU365" s="192" t="s">
        <v>83</v>
      </c>
      <c r="AY365" s="16" t="s">
        <v>124</v>
      </c>
      <c r="BE365" s="193">
        <f>IF(N365="základní",J365,0)</f>
        <v>0</v>
      </c>
      <c r="BF365" s="193">
        <f>IF(N365="snížená",J365,0)</f>
        <v>0</v>
      </c>
      <c r="BG365" s="193">
        <f>IF(N365="zákl. přenesená",J365,0)</f>
        <v>0</v>
      </c>
      <c r="BH365" s="193">
        <f>IF(N365="sníž. přenesená",J365,0)</f>
        <v>0</v>
      </c>
      <c r="BI365" s="193">
        <f>IF(N365="nulová",J365,0)</f>
        <v>0</v>
      </c>
      <c r="BJ365" s="16" t="s">
        <v>81</v>
      </c>
      <c r="BK365" s="193">
        <f>ROUND(I365*H365,2)</f>
        <v>0</v>
      </c>
      <c r="BL365" s="16" t="s">
        <v>131</v>
      </c>
      <c r="BM365" s="192" t="s">
        <v>475</v>
      </c>
    </row>
    <row r="366" spans="1:65" s="2" customFormat="1" ht="11.25">
      <c r="A366" s="33"/>
      <c r="B366" s="34"/>
      <c r="C366" s="35"/>
      <c r="D366" s="194" t="s">
        <v>133</v>
      </c>
      <c r="E366" s="35"/>
      <c r="F366" s="195" t="s">
        <v>476</v>
      </c>
      <c r="G366" s="35"/>
      <c r="H366" s="35"/>
      <c r="I366" s="196"/>
      <c r="J366" s="35"/>
      <c r="K366" s="35"/>
      <c r="L366" s="38"/>
      <c r="M366" s="197"/>
      <c r="N366" s="198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133</v>
      </c>
      <c r="AU366" s="16" t="s">
        <v>83</v>
      </c>
    </row>
    <row r="367" spans="1:65" s="13" customFormat="1" ht="11.25">
      <c r="B367" s="199"/>
      <c r="C367" s="200"/>
      <c r="D367" s="194" t="s">
        <v>135</v>
      </c>
      <c r="E367" s="201" t="s">
        <v>1</v>
      </c>
      <c r="F367" s="202" t="s">
        <v>477</v>
      </c>
      <c r="G367" s="200"/>
      <c r="H367" s="203">
        <v>2094</v>
      </c>
      <c r="I367" s="204"/>
      <c r="J367" s="200"/>
      <c r="K367" s="200"/>
      <c r="L367" s="205"/>
      <c r="M367" s="206"/>
      <c r="N367" s="207"/>
      <c r="O367" s="207"/>
      <c r="P367" s="207"/>
      <c r="Q367" s="207"/>
      <c r="R367" s="207"/>
      <c r="S367" s="207"/>
      <c r="T367" s="208"/>
      <c r="AT367" s="209" t="s">
        <v>135</v>
      </c>
      <c r="AU367" s="209" t="s">
        <v>83</v>
      </c>
      <c r="AV367" s="13" t="s">
        <v>83</v>
      </c>
      <c r="AW367" s="13" t="s">
        <v>30</v>
      </c>
      <c r="AX367" s="13" t="s">
        <v>81</v>
      </c>
      <c r="AY367" s="209" t="s">
        <v>124</v>
      </c>
    </row>
    <row r="368" spans="1:65" s="2" customFormat="1" ht="21.75" customHeight="1">
      <c r="A368" s="33"/>
      <c r="B368" s="34"/>
      <c r="C368" s="181" t="s">
        <v>478</v>
      </c>
      <c r="D368" s="181" t="s">
        <v>126</v>
      </c>
      <c r="E368" s="182" t="s">
        <v>479</v>
      </c>
      <c r="F368" s="183" t="s">
        <v>480</v>
      </c>
      <c r="G368" s="184" t="s">
        <v>129</v>
      </c>
      <c r="H368" s="185">
        <v>422.33300000000003</v>
      </c>
      <c r="I368" s="186"/>
      <c r="J368" s="187">
        <f>ROUND(I368*H368,2)</f>
        <v>0</v>
      </c>
      <c r="K368" s="183" t="s">
        <v>130</v>
      </c>
      <c r="L368" s="38"/>
      <c r="M368" s="188" t="s">
        <v>1</v>
      </c>
      <c r="N368" s="189" t="s">
        <v>38</v>
      </c>
      <c r="O368" s="70"/>
      <c r="P368" s="190">
        <f>O368*H368</f>
        <v>0</v>
      </c>
      <c r="Q368" s="190">
        <v>0</v>
      </c>
      <c r="R368" s="190">
        <f>Q368*H368</f>
        <v>0</v>
      </c>
      <c r="S368" s="190">
        <v>0</v>
      </c>
      <c r="T368" s="191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2" t="s">
        <v>131</v>
      </c>
      <c r="AT368" s="192" t="s">
        <v>126</v>
      </c>
      <c r="AU368" s="192" t="s">
        <v>83</v>
      </c>
      <c r="AY368" s="16" t="s">
        <v>124</v>
      </c>
      <c r="BE368" s="193">
        <f>IF(N368="základní",J368,0)</f>
        <v>0</v>
      </c>
      <c r="BF368" s="193">
        <f>IF(N368="snížená",J368,0)</f>
        <v>0</v>
      </c>
      <c r="BG368" s="193">
        <f>IF(N368="zákl. přenesená",J368,0)</f>
        <v>0</v>
      </c>
      <c r="BH368" s="193">
        <f>IF(N368="sníž. přenesená",J368,0)</f>
        <v>0</v>
      </c>
      <c r="BI368" s="193">
        <f>IF(N368="nulová",J368,0)</f>
        <v>0</v>
      </c>
      <c r="BJ368" s="16" t="s">
        <v>81</v>
      </c>
      <c r="BK368" s="193">
        <f>ROUND(I368*H368,2)</f>
        <v>0</v>
      </c>
      <c r="BL368" s="16" t="s">
        <v>131</v>
      </c>
      <c r="BM368" s="192" t="s">
        <v>481</v>
      </c>
    </row>
    <row r="369" spans="1:65" s="2" customFormat="1" ht="11.25">
      <c r="A369" s="33"/>
      <c r="B369" s="34"/>
      <c r="C369" s="35"/>
      <c r="D369" s="194" t="s">
        <v>133</v>
      </c>
      <c r="E369" s="35"/>
      <c r="F369" s="195" t="s">
        <v>482</v>
      </c>
      <c r="G369" s="35"/>
      <c r="H369" s="35"/>
      <c r="I369" s="196"/>
      <c r="J369" s="35"/>
      <c r="K369" s="35"/>
      <c r="L369" s="38"/>
      <c r="M369" s="197"/>
      <c r="N369" s="198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133</v>
      </c>
      <c r="AU369" s="16" t="s">
        <v>83</v>
      </c>
    </row>
    <row r="370" spans="1:65" s="13" customFormat="1" ht="11.25">
      <c r="B370" s="199"/>
      <c r="C370" s="200"/>
      <c r="D370" s="194" t="s">
        <v>135</v>
      </c>
      <c r="E370" s="201" t="s">
        <v>1</v>
      </c>
      <c r="F370" s="202" t="s">
        <v>483</v>
      </c>
      <c r="G370" s="200"/>
      <c r="H370" s="203">
        <v>422.33300000000003</v>
      </c>
      <c r="I370" s="204"/>
      <c r="J370" s="200"/>
      <c r="K370" s="200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135</v>
      </c>
      <c r="AU370" s="209" t="s">
        <v>83</v>
      </c>
      <c r="AV370" s="13" t="s">
        <v>83</v>
      </c>
      <c r="AW370" s="13" t="s">
        <v>30</v>
      </c>
      <c r="AX370" s="13" t="s">
        <v>81</v>
      </c>
      <c r="AY370" s="209" t="s">
        <v>124</v>
      </c>
    </row>
    <row r="371" spans="1:65" s="2" customFormat="1" ht="16.5" customHeight="1">
      <c r="A371" s="33"/>
      <c r="B371" s="34"/>
      <c r="C371" s="181" t="s">
        <v>484</v>
      </c>
      <c r="D371" s="181" t="s">
        <v>126</v>
      </c>
      <c r="E371" s="182" t="s">
        <v>485</v>
      </c>
      <c r="F371" s="183" t="s">
        <v>486</v>
      </c>
      <c r="G371" s="184" t="s">
        <v>212</v>
      </c>
      <c r="H371" s="185">
        <v>4.4000000000000004</v>
      </c>
      <c r="I371" s="186"/>
      <c r="J371" s="187">
        <f>ROUND(I371*H371,2)</f>
        <v>0</v>
      </c>
      <c r="K371" s="183" t="s">
        <v>130</v>
      </c>
      <c r="L371" s="38"/>
      <c r="M371" s="188" t="s">
        <v>1</v>
      </c>
      <c r="N371" s="189" t="s">
        <v>38</v>
      </c>
      <c r="O371" s="70"/>
      <c r="P371" s="190">
        <f>O371*H371</f>
        <v>0</v>
      </c>
      <c r="Q371" s="190">
        <v>0</v>
      </c>
      <c r="R371" s="190">
        <f>Q371*H371</f>
        <v>0</v>
      </c>
      <c r="S371" s="190">
        <v>0</v>
      </c>
      <c r="T371" s="191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2" t="s">
        <v>131</v>
      </c>
      <c r="AT371" s="192" t="s">
        <v>126</v>
      </c>
      <c r="AU371" s="192" t="s">
        <v>83</v>
      </c>
      <c r="AY371" s="16" t="s">
        <v>124</v>
      </c>
      <c r="BE371" s="193">
        <f>IF(N371="základní",J371,0)</f>
        <v>0</v>
      </c>
      <c r="BF371" s="193">
        <f>IF(N371="snížená",J371,0)</f>
        <v>0</v>
      </c>
      <c r="BG371" s="193">
        <f>IF(N371="zákl. přenesená",J371,0)</f>
        <v>0</v>
      </c>
      <c r="BH371" s="193">
        <f>IF(N371="sníž. přenesená",J371,0)</f>
        <v>0</v>
      </c>
      <c r="BI371" s="193">
        <f>IF(N371="nulová",J371,0)</f>
        <v>0</v>
      </c>
      <c r="BJ371" s="16" t="s">
        <v>81</v>
      </c>
      <c r="BK371" s="193">
        <f>ROUND(I371*H371,2)</f>
        <v>0</v>
      </c>
      <c r="BL371" s="16" t="s">
        <v>131</v>
      </c>
      <c r="BM371" s="192" t="s">
        <v>487</v>
      </c>
    </row>
    <row r="372" spans="1:65" s="2" customFormat="1" ht="11.25">
      <c r="A372" s="33"/>
      <c r="B372" s="34"/>
      <c r="C372" s="35"/>
      <c r="D372" s="194" t="s">
        <v>133</v>
      </c>
      <c r="E372" s="35"/>
      <c r="F372" s="195" t="s">
        <v>488</v>
      </c>
      <c r="G372" s="35"/>
      <c r="H372" s="35"/>
      <c r="I372" s="196"/>
      <c r="J372" s="35"/>
      <c r="K372" s="35"/>
      <c r="L372" s="38"/>
      <c r="M372" s="197"/>
      <c r="N372" s="198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133</v>
      </c>
      <c r="AU372" s="16" t="s">
        <v>83</v>
      </c>
    </row>
    <row r="373" spans="1:65" s="13" customFormat="1" ht="11.25">
      <c r="B373" s="199"/>
      <c r="C373" s="200"/>
      <c r="D373" s="194" t="s">
        <v>135</v>
      </c>
      <c r="E373" s="201" t="s">
        <v>1</v>
      </c>
      <c r="F373" s="202" t="s">
        <v>489</v>
      </c>
      <c r="G373" s="200"/>
      <c r="H373" s="203">
        <v>4.4000000000000004</v>
      </c>
      <c r="I373" s="204"/>
      <c r="J373" s="200"/>
      <c r="K373" s="200"/>
      <c r="L373" s="205"/>
      <c r="M373" s="206"/>
      <c r="N373" s="207"/>
      <c r="O373" s="207"/>
      <c r="P373" s="207"/>
      <c r="Q373" s="207"/>
      <c r="R373" s="207"/>
      <c r="S373" s="207"/>
      <c r="T373" s="208"/>
      <c r="AT373" s="209" t="s">
        <v>135</v>
      </c>
      <c r="AU373" s="209" t="s">
        <v>83</v>
      </c>
      <c r="AV373" s="13" t="s">
        <v>83</v>
      </c>
      <c r="AW373" s="13" t="s">
        <v>30</v>
      </c>
      <c r="AX373" s="13" t="s">
        <v>81</v>
      </c>
      <c r="AY373" s="209" t="s">
        <v>124</v>
      </c>
    </row>
    <row r="374" spans="1:65" s="2" customFormat="1" ht="16.5" customHeight="1">
      <c r="A374" s="33"/>
      <c r="B374" s="34"/>
      <c r="C374" s="181" t="s">
        <v>490</v>
      </c>
      <c r="D374" s="181" t="s">
        <v>126</v>
      </c>
      <c r="E374" s="182" t="s">
        <v>491</v>
      </c>
      <c r="F374" s="183" t="s">
        <v>492</v>
      </c>
      <c r="G374" s="184" t="s">
        <v>212</v>
      </c>
      <c r="H374" s="185">
        <v>15.098000000000001</v>
      </c>
      <c r="I374" s="186"/>
      <c r="J374" s="187">
        <f>ROUND(I374*H374,2)</f>
        <v>0</v>
      </c>
      <c r="K374" s="183" t="s">
        <v>130</v>
      </c>
      <c r="L374" s="38"/>
      <c r="M374" s="188" t="s">
        <v>1</v>
      </c>
      <c r="N374" s="189" t="s">
        <v>38</v>
      </c>
      <c r="O374" s="70"/>
      <c r="P374" s="190">
        <f>O374*H374</f>
        <v>0</v>
      </c>
      <c r="Q374" s="190">
        <v>0</v>
      </c>
      <c r="R374" s="190">
        <f>Q374*H374</f>
        <v>0</v>
      </c>
      <c r="S374" s="190">
        <v>0</v>
      </c>
      <c r="T374" s="191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2" t="s">
        <v>131</v>
      </c>
      <c r="AT374" s="192" t="s">
        <v>126</v>
      </c>
      <c r="AU374" s="192" t="s">
        <v>83</v>
      </c>
      <c r="AY374" s="16" t="s">
        <v>124</v>
      </c>
      <c r="BE374" s="193">
        <f>IF(N374="základní",J374,0)</f>
        <v>0</v>
      </c>
      <c r="BF374" s="193">
        <f>IF(N374="snížená",J374,0)</f>
        <v>0</v>
      </c>
      <c r="BG374" s="193">
        <f>IF(N374="zákl. přenesená",J374,0)</f>
        <v>0</v>
      </c>
      <c r="BH374" s="193">
        <f>IF(N374="sníž. přenesená",J374,0)</f>
        <v>0</v>
      </c>
      <c r="BI374" s="193">
        <f>IF(N374="nulová",J374,0)</f>
        <v>0</v>
      </c>
      <c r="BJ374" s="16" t="s">
        <v>81</v>
      </c>
      <c r="BK374" s="193">
        <f>ROUND(I374*H374,2)</f>
        <v>0</v>
      </c>
      <c r="BL374" s="16" t="s">
        <v>131</v>
      </c>
      <c r="BM374" s="192" t="s">
        <v>493</v>
      </c>
    </row>
    <row r="375" spans="1:65" s="2" customFormat="1" ht="11.25">
      <c r="A375" s="33"/>
      <c r="B375" s="34"/>
      <c r="C375" s="35"/>
      <c r="D375" s="194" t="s">
        <v>133</v>
      </c>
      <c r="E375" s="35"/>
      <c r="F375" s="195" t="s">
        <v>494</v>
      </c>
      <c r="G375" s="35"/>
      <c r="H375" s="35"/>
      <c r="I375" s="196"/>
      <c r="J375" s="35"/>
      <c r="K375" s="35"/>
      <c r="L375" s="38"/>
      <c r="M375" s="197"/>
      <c r="N375" s="198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133</v>
      </c>
      <c r="AU375" s="16" t="s">
        <v>83</v>
      </c>
    </row>
    <row r="376" spans="1:65" s="13" customFormat="1" ht="22.5">
      <c r="B376" s="199"/>
      <c r="C376" s="200"/>
      <c r="D376" s="194" t="s">
        <v>135</v>
      </c>
      <c r="E376" s="201" t="s">
        <v>1</v>
      </c>
      <c r="F376" s="202" t="s">
        <v>495</v>
      </c>
      <c r="G376" s="200"/>
      <c r="H376" s="203">
        <v>12.564</v>
      </c>
      <c r="I376" s="204"/>
      <c r="J376" s="200"/>
      <c r="K376" s="200"/>
      <c r="L376" s="205"/>
      <c r="M376" s="206"/>
      <c r="N376" s="207"/>
      <c r="O376" s="207"/>
      <c r="P376" s="207"/>
      <c r="Q376" s="207"/>
      <c r="R376" s="207"/>
      <c r="S376" s="207"/>
      <c r="T376" s="208"/>
      <c r="AT376" s="209" t="s">
        <v>135</v>
      </c>
      <c r="AU376" s="209" t="s">
        <v>83</v>
      </c>
      <c r="AV376" s="13" t="s">
        <v>83</v>
      </c>
      <c r="AW376" s="13" t="s">
        <v>30</v>
      </c>
      <c r="AX376" s="13" t="s">
        <v>73</v>
      </c>
      <c r="AY376" s="209" t="s">
        <v>124</v>
      </c>
    </row>
    <row r="377" spans="1:65" s="13" customFormat="1" ht="22.5">
      <c r="B377" s="199"/>
      <c r="C377" s="200"/>
      <c r="D377" s="194" t="s">
        <v>135</v>
      </c>
      <c r="E377" s="201" t="s">
        <v>1</v>
      </c>
      <c r="F377" s="202" t="s">
        <v>496</v>
      </c>
      <c r="G377" s="200"/>
      <c r="H377" s="203">
        <v>2.5339999999999998</v>
      </c>
      <c r="I377" s="204"/>
      <c r="J377" s="200"/>
      <c r="K377" s="200"/>
      <c r="L377" s="205"/>
      <c r="M377" s="206"/>
      <c r="N377" s="207"/>
      <c r="O377" s="207"/>
      <c r="P377" s="207"/>
      <c r="Q377" s="207"/>
      <c r="R377" s="207"/>
      <c r="S377" s="207"/>
      <c r="T377" s="208"/>
      <c r="AT377" s="209" t="s">
        <v>135</v>
      </c>
      <c r="AU377" s="209" t="s">
        <v>83</v>
      </c>
      <c r="AV377" s="13" t="s">
        <v>83</v>
      </c>
      <c r="AW377" s="13" t="s">
        <v>30</v>
      </c>
      <c r="AX377" s="13" t="s">
        <v>73</v>
      </c>
      <c r="AY377" s="209" t="s">
        <v>124</v>
      </c>
    </row>
    <row r="378" spans="1:65" s="14" customFormat="1" ht="11.25">
      <c r="B378" s="211"/>
      <c r="C378" s="212"/>
      <c r="D378" s="194" t="s">
        <v>135</v>
      </c>
      <c r="E378" s="213" t="s">
        <v>1</v>
      </c>
      <c r="F378" s="214" t="s">
        <v>145</v>
      </c>
      <c r="G378" s="212"/>
      <c r="H378" s="215">
        <v>15.097999999999999</v>
      </c>
      <c r="I378" s="216"/>
      <c r="J378" s="212"/>
      <c r="K378" s="212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135</v>
      </c>
      <c r="AU378" s="221" t="s">
        <v>83</v>
      </c>
      <c r="AV378" s="14" t="s">
        <v>131</v>
      </c>
      <c r="AW378" s="14" t="s">
        <v>30</v>
      </c>
      <c r="AX378" s="14" t="s">
        <v>81</v>
      </c>
      <c r="AY378" s="221" t="s">
        <v>124</v>
      </c>
    </row>
    <row r="379" spans="1:65" s="12" customFormat="1" ht="22.9" customHeight="1">
      <c r="B379" s="165"/>
      <c r="C379" s="166"/>
      <c r="D379" s="167" t="s">
        <v>72</v>
      </c>
      <c r="E379" s="179" t="s">
        <v>83</v>
      </c>
      <c r="F379" s="179" t="s">
        <v>497</v>
      </c>
      <c r="G379" s="166"/>
      <c r="H379" s="166"/>
      <c r="I379" s="169"/>
      <c r="J379" s="180">
        <f>BK379</f>
        <v>0</v>
      </c>
      <c r="K379" s="166"/>
      <c r="L379" s="171"/>
      <c r="M379" s="172"/>
      <c r="N379" s="173"/>
      <c r="O379" s="173"/>
      <c r="P379" s="174">
        <f>SUM(P380:P423)</f>
        <v>0</v>
      </c>
      <c r="Q379" s="173"/>
      <c r="R379" s="174">
        <f>SUM(R380:R423)</f>
        <v>196.98059096999998</v>
      </c>
      <c r="S379" s="173"/>
      <c r="T379" s="175">
        <f>SUM(T380:T423)</f>
        <v>0</v>
      </c>
      <c r="AR379" s="176" t="s">
        <v>81</v>
      </c>
      <c r="AT379" s="177" t="s">
        <v>72</v>
      </c>
      <c r="AU379" s="177" t="s">
        <v>81</v>
      </c>
      <c r="AY379" s="176" t="s">
        <v>124</v>
      </c>
      <c r="BK379" s="178">
        <f>SUM(BK380:BK423)</f>
        <v>0</v>
      </c>
    </row>
    <row r="380" spans="1:65" s="2" customFormat="1" ht="33" customHeight="1">
      <c r="A380" s="33"/>
      <c r="B380" s="34"/>
      <c r="C380" s="181" t="s">
        <v>498</v>
      </c>
      <c r="D380" s="181" t="s">
        <v>126</v>
      </c>
      <c r="E380" s="182" t="s">
        <v>499</v>
      </c>
      <c r="F380" s="183" t="s">
        <v>500</v>
      </c>
      <c r="G380" s="184" t="s">
        <v>212</v>
      </c>
      <c r="H380" s="185">
        <v>82</v>
      </c>
      <c r="I380" s="186"/>
      <c r="J380" s="187">
        <f>ROUND(I380*H380,2)</f>
        <v>0</v>
      </c>
      <c r="K380" s="183" t="s">
        <v>130</v>
      </c>
      <c r="L380" s="38"/>
      <c r="M380" s="188" t="s">
        <v>1</v>
      </c>
      <c r="N380" s="189" t="s">
        <v>38</v>
      </c>
      <c r="O380" s="70"/>
      <c r="P380" s="190">
        <f>O380*H380</f>
        <v>0</v>
      </c>
      <c r="Q380" s="190">
        <v>0</v>
      </c>
      <c r="R380" s="190">
        <f>Q380*H380</f>
        <v>0</v>
      </c>
      <c r="S380" s="190">
        <v>0</v>
      </c>
      <c r="T380" s="191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2" t="s">
        <v>131</v>
      </c>
      <c r="AT380" s="192" t="s">
        <v>126</v>
      </c>
      <c r="AU380" s="192" t="s">
        <v>83</v>
      </c>
      <c r="AY380" s="16" t="s">
        <v>124</v>
      </c>
      <c r="BE380" s="193">
        <f>IF(N380="základní",J380,0)</f>
        <v>0</v>
      </c>
      <c r="BF380" s="193">
        <f>IF(N380="snížená",J380,0)</f>
        <v>0</v>
      </c>
      <c r="BG380" s="193">
        <f>IF(N380="zákl. přenesená",J380,0)</f>
        <v>0</v>
      </c>
      <c r="BH380" s="193">
        <f>IF(N380="sníž. přenesená",J380,0)</f>
        <v>0</v>
      </c>
      <c r="BI380" s="193">
        <f>IF(N380="nulová",J380,0)</f>
        <v>0</v>
      </c>
      <c r="BJ380" s="16" t="s">
        <v>81</v>
      </c>
      <c r="BK380" s="193">
        <f>ROUND(I380*H380,2)</f>
        <v>0</v>
      </c>
      <c r="BL380" s="16" t="s">
        <v>131</v>
      </c>
      <c r="BM380" s="192" t="s">
        <v>501</v>
      </c>
    </row>
    <row r="381" spans="1:65" s="2" customFormat="1" ht="29.25">
      <c r="A381" s="33"/>
      <c r="B381" s="34"/>
      <c r="C381" s="35"/>
      <c r="D381" s="194" t="s">
        <v>133</v>
      </c>
      <c r="E381" s="35"/>
      <c r="F381" s="195" t="s">
        <v>502</v>
      </c>
      <c r="G381" s="35"/>
      <c r="H381" s="35"/>
      <c r="I381" s="196"/>
      <c r="J381" s="35"/>
      <c r="K381" s="35"/>
      <c r="L381" s="38"/>
      <c r="M381" s="197"/>
      <c r="N381" s="198"/>
      <c r="O381" s="70"/>
      <c r="P381" s="70"/>
      <c r="Q381" s="70"/>
      <c r="R381" s="70"/>
      <c r="S381" s="70"/>
      <c r="T381" s="7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6" t="s">
        <v>133</v>
      </c>
      <c r="AU381" s="16" t="s">
        <v>83</v>
      </c>
    </row>
    <row r="382" spans="1:65" s="2" customFormat="1" ht="29.25">
      <c r="A382" s="33"/>
      <c r="B382" s="34"/>
      <c r="C382" s="35"/>
      <c r="D382" s="194" t="s">
        <v>141</v>
      </c>
      <c r="E382" s="35"/>
      <c r="F382" s="210" t="s">
        <v>503</v>
      </c>
      <c r="G382" s="35"/>
      <c r="H382" s="35"/>
      <c r="I382" s="196"/>
      <c r="J382" s="35"/>
      <c r="K382" s="35"/>
      <c r="L382" s="38"/>
      <c r="M382" s="197"/>
      <c r="N382" s="198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141</v>
      </c>
      <c r="AU382" s="16" t="s">
        <v>83</v>
      </c>
    </row>
    <row r="383" spans="1:65" s="13" customFormat="1" ht="11.25">
      <c r="B383" s="199"/>
      <c r="C383" s="200"/>
      <c r="D383" s="194" t="s">
        <v>135</v>
      </c>
      <c r="E383" s="201" t="s">
        <v>1</v>
      </c>
      <c r="F383" s="202" t="s">
        <v>504</v>
      </c>
      <c r="G383" s="200"/>
      <c r="H383" s="203">
        <v>72</v>
      </c>
      <c r="I383" s="204"/>
      <c r="J383" s="200"/>
      <c r="K383" s="200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135</v>
      </c>
      <c r="AU383" s="209" t="s">
        <v>83</v>
      </c>
      <c r="AV383" s="13" t="s">
        <v>83</v>
      </c>
      <c r="AW383" s="13" t="s">
        <v>30</v>
      </c>
      <c r="AX383" s="13" t="s">
        <v>73</v>
      </c>
      <c r="AY383" s="209" t="s">
        <v>124</v>
      </c>
    </row>
    <row r="384" spans="1:65" s="13" customFormat="1" ht="11.25">
      <c r="B384" s="199"/>
      <c r="C384" s="200"/>
      <c r="D384" s="194" t="s">
        <v>135</v>
      </c>
      <c r="E384" s="201" t="s">
        <v>1</v>
      </c>
      <c r="F384" s="202" t="s">
        <v>505</v>
      </c>
      <c r="G384" s="200"/>
      <c r="H384" s="203">
        <v>10</v>
      </c>
      <c r="I384" s="204"/>
      <c r="J384" s="200"/>
      <c r="K384" s="200"/>
      <c r="L384" s="205"/>
      <c r="M384" s="206"/>
      <c r="N384" s="207"/>
      <c r="O384" s="207"/>
      <c r="P384" s="207"/>
      <c r="Q384" s="207"/>
      <c r="R384" s="207"/>
      <c r="S384" s="207"/>
      <c r="T384" s="208"/>
      <c r="AT384" s="209" t="s">
        <v>135</v>
      </c>
      <c r="AU384" s="209" t="s">
        <v>83</v>
      </c>
      <c r="AV384" s="13" t="s">
        <v>83</v>
      </c>
      <c r="AW384" s="13" t="s">
        <v>30</v>
      </c>
      <c r="AX384" s="13" t="s">
        <v>73</v>
      </c>
      <c r="AY384" s="209" t="s">
        <v>124</v>
      </c>
    </row>
    <row r="385" spans="1:65" s="14" customFormat="1" ht="11.25">
      <c r="B385" s="211"/>
      <c r="C385" s="212"/>
      <c r="D385" s="194" t="s">
        <v>135</v>
      </c>
      <c r="E385" s="213" t="s">
        <v>1</v>
      </c>
      <c r="F385" s="214" t="s">
        <v>145</v>
      </c>
      <c r="G385" s="212"/>
      <c r="H385" s="215">
        <v>82</v>
      </c>
      <c r="I385" s="216"/>
      <c r="J385" s="212"/>
      <c r="K385" s="212"/>
      <c r="L385" s="217"/>
      <c r="M385" s="218"/>
      <c r="N385" s="219"/>
      <c r="O385" s="219"/>
      <c r="P385" s="219"/>
      <c r="Q385" s="219"/>
      <c r="R385" s="219"/>
      <c r="S385" s="219"/>
      <c r="T385" s="220"/>
      <c r="AT385" s="221" t="s">
        <v>135</v>
      </c>
      <c r="AU385" s="221" t="s">
        <v>83</v>
      </c>
      <c r="AV385" s="14" t="s">
        <v>131</v>
      </c>
      <c r="AW385" s="14" t="s">
        <v>30</v>
      </c>
      <c r="AX385" s="14" t="s">
        <v>81</v>
      </c>
      <c r="AY385" s="221" t="s">
        <v>124</v>
      </c>
    </row>
    <row r="386" spans="1:65" s="2" customFormat="1" ht="24.2" customHeight="1">
      <c r="A386" s="33"/>
      <c r="B386" s="34"/>
      <c r="C386" s="181" t="s">
        <v>506</v>
      </c>
      <c r="D386" s="181" t="s">
        <v>126</v>
      </c>
      <c r="E386" s="182" t="s">
        <v>507</v>
      </c>
      <c r="F386" s="183" t="s">
        <v>508</v>
      </c>
      <c r="G386" s="184" t="s">
        <v>129</v>
      </c>
      <c r="H386" s="185">
        <v>1935.56</v>
      </c>
      <c r="I386" s="186"/>
      <c r="J386" s="187">
        <f>ROUND(I386*H386,2)</f>
        <v>0</v>
      </c>
      <c r="K386" s="183" t="s">
        <v>130</v>
      </c>
      <c r="L386" s="38"/>
      <c r="M386" s="188" t="s">
        <v>1</v>
      </c>
      <c r="N386" s="189" t="s">
        <v>38</v>
      </c>
      <c r="O386" s="70"/>
      <c r="P386" s="190">
        <f>O386*H386</f>
        <v>0</v>
      </c>
      <c r="Q386" s="190">
        <v>2.7E-4</v>
      </c>
      <c r="R386" s="190">
        <f>Q386*H386</f>
        <v>0.52260119999999999</v>
      </c>
      <c r="S386" s="190">
        <v>0</v>
      </c>
      <c r="T386" s="191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2" t="s">
        <v>131</v>
      </c>
      <c r="AT386" s="192" t="s">
        <v>126</v>
      </c>
      <c r="AU386" s="192" t="s">
        <v>83</v>
      </c>
      <c r="AY386" s="16" t="s">
        <v>124</v>
      </c>
      <c r="BE386" s="193">
        <f>IF(N386="základní",J386,0)</f>
        <v>0</v>
      </c>
      <c r="BF386" s="193">
        <f>IF(N386="snížená",J386,0)</f>
        <v>0</v>
      </c>
      <c r="BG386" s="193">
        <f>IF(N386="zákl. přenesená",J386,0)</f>
        <v>0</v>
      </c>
      <c r="BH386" s="193">
        <f>IF(N386="sníž. přenesená",J386,0)</f>
        <v>0</v>
      </c>
      <c r="BI386" s="193">
        <f>IF(N386="nulová",J386,0)</f>
        <v>0</v>
      </c>
      <c r="BJ386" s="16" t="s">
        <v>81</v>
      </c>
      <c r="BK386" s="193">
        <f>ROUND(I386*H386,2)</f>
        <v>0</v>
      </c>
      <c r="BL386" s="16" t="s">
        <v>131</v>
      </c>
      <c r="BM386" s="192" t="s">
        <v>509</v>
      </c>
    </row>
    <row r="387" spans="1:65" s="2" customFormat="1" ht="29.25">
      <c r="A387" s="33"/>
      <c r="B387" s="34"/>
      <c r="C387" s="35"/>
      <c r="D387" s="194" t="s">
        <v>133</v>
      </c>
      <c r="E387" s="35"/>
      <c r="F387" s="195" t="s">
        <v>510</v>
      </c>
      <c r="G387" s="35"/>
      <c r="H387" s="35"/>
      <c r="I387" s="196"/>
      <c r="J387" s="35"/>
      <c r="K387" s="35"/>
      <c r="L387" s="38"/>
      <c r="M387" s="197"/>
      <c r="N387" s="198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133</v>
      </c>
      <c r="AU387" s="16" t="s">
        <v>83</v>
      </c>
    </row>
    <row r="388" spans="1:65" s="13" customFormat="1" ht="22.5">
      <c r="B388" s="199"/>
      <c r="C388" s="200"/>
      <c r="D388" s="194" t="s">
        <v>135</v>
      </c>
      <c r="E388" s="201" t="s">
        <v>1</v>
      </c>
      <c r="F388" s="202" t="s">
        <v>511</v>
      </c>
      <c r="G388" s="200"/>
      <c r="H388" s="203">
        <v>1733.16</v>
      </c>
      <c r="I388" s="204"/>
      <c r="J388" s="200"/>
      <c r="K388" s="200"/>
      <c r="L388" s="205"/>
      <c r="M388" s="206"/>
      <c r="N388" s="207"/>
      <c r="O388" s="207"/>
      <c r="P388" s="207"/>
      <c r="Q388" s="207"/>
      <c r="R388" s="207"/>
      <c r="S388" s="207"/>
      <c r="T388" s="208"/>
      <c r="AT388" s="209" t="s">
        <v>135</v>
      </c>
      <c r="AU388" s="209" t="s">
        <v>83</v>
      </c>
      <c r="AV388" s="13" t="s">
        <v>83</v>
      </c>
      <c r="AW388" s="13" t="s">
        <v>30</v>
      </c>
      <c r="AX388" s="13" t="s">
        <v>73</v>
      </c>
      <c r="AY388" s="209" t="s">
        <v>124</v>
      </c>
    </row>
    <row r="389" spans="1:65" s="13" customFormat="1" ht="22.5">
      <c r="B389" s="199"/>
      <c r="C389" s="200"/>
      <c r="D389" s="194" t="s">
        <v>135</v>
      </c>
      <c r="E389" s="201" t="s">
        <v>1</v>
      </c>
      <c r="F389" s="202" t="s">
        <v>512</v>
      </c>
      <c r="G389" s="200"/>
      <c r="H389" s="203">
        <v>158.4</v>
      </c>
      <c r="I389" s="204"/>
      <c r="J389" s="200"/>
      <c r="K389" s="200"/>
      <c r="L389" s="205"/>
      <c r="M389" s="206"/>
      <c r="N389" s="207"/>
      <c r="O389" s="207"/>
      <c r="P389" s="207"/>
      <c r="Q389" s="207"/>
      <c r="R389" s="207"/>
      <c r="S389" s="207"/>
      <c r="T389" s="208"/>
      <c r="AT389" s="209" t="s">
        <v>135</v>
      </c>
      <c r="AU389" s="209" t="s">
        <v>83</v>
      </c>
      <c r="AV389" s="13" t="s">
        <v>83</v>
      </c>
      <c r="AW389" s="13" t="s">
        <v>30</v>
      </c>
      <c r="AX389" s="13" t="s">
        <v>73</v>
      </c>
      <c r="AY389" s="209" t="s">
        <v>124</v>
      </c>
    </row>
    <row r="390" spans="1:65" s="13" customFormat="1" ht="11.25">
      <c r="B390" s="199"/>
      <c r="C390" s="200"/>
      <c r="D390" s="194" t="s">
        <v>135</v>
      </c>
      <c r="E390" s="201" t="s">
        <v>1</v>
      </c>
      <c r="F390" s="202" t="s">
        <v>513</v>
      </c>
      <c r="G390" s="200"/>
      <c r="H390" s="203">
        <v>44</v>
      </c>
      <c r="I390" s="204"/>
      <c r="J390" s="200"/>
      <c r="K390" s="200"/>
      <c r="L390" s="205"/>
      <c r="M390" s="206"/>
      <c r="N390" s="207"/>
      <c r="O390" s="207"/>
      <c r="P390" s="207"/>
      <c r="Q390" s="207"/>
      <c r="R390" s="207"/>
      <c r="S390" s="207"/>
      <c r="T390" s="208"/>
      <c r="AT390" s="209" t="s">
        <v>135</v>
      </c>
      <c r="AU390" s="209" t="s">
        <v>83</v>
      </c>
      <c r="AV390" s="13" t="s">
        <v>83</v>
      </c>
      <c r="AW390" s="13" t="s">
        <v>30</v>
      </c>
      <c r="AX390" s="13" t="s">
        <v>73</v>
      </c>
      <c r="AY390" s="209" t="s">
        <v>124</v>
      </c>
    </row>
    <row r="391" spans="1:65" s="14" customFormat="1" ht="11.25">
      <c r="B391" s="211"/>
      <c r="C391" s="212"/>
      <c r="D391" s="194" t="s">
        <v>135</v>
      </c>
      <c r="E391" s="213" t="s">
        <v>1</v>
      </c>
      <c r="F391" s="214" t="s">
        <v>145</v>
      </c>
      <c r="G391" s="212"/>
      <c r="H391" s="215">
        <v>1935.5600000000002</v>
      </c>
      <c r="I391" s="216"/>
      <c r="J391" s="212"/>
      <c r="K391" s="212"/>
      <c r="L391" s="217"/>
      <c r="M391" s="218"/>
      <c r="N391" s="219"/>
      <c r="O391" s="219"/>
      <c r="P391" s="219"/>
      <c r="Q391" s="219"/>
      <c r="R391" s="219"/>
      <c r="S391" s="219"/>
      <c r="T391" s="220"/>
      <c r="AT391" s="221" t="s">
        <v>135</v>
      </c>
      <c r="AU391" s="221" t="s">
        <v>83</v>
      </c>
      <c r="AV391" s="14" t="s">
        <v>131</v>
      </c>
      <c r="AW391" s="14" t="s">
        <v>30</v>
      </c>
      <c r="AX391" s="14" t="s">
        <v>81</v>
      </c>
      <c r="AY391" s="221" t="s">
        <v>124</v>
      </c>
    </row>
    <row r="392" spans="1:65" s="2" customFormat="1" ht="24.2" customHeight="1">
      <c r="A392" s="33"/>
      <c r="B392" s="34"/>
      <c r="C392" s="222" t="s">
        <v>514</v>
      </c>
      <c r="D392" s="222" t="s">
        <v>341</v>
      </c>
      <c r="E392" s="223" t="s">
        <v>515</v>
      </c>
      <c r="F392" s="224" t="s">
        <v>516</v>
      </c>
      <c r="G392" s="225" t="s">
        <v>129</v>
      </c>
      <c r="H392" s="226">
        <v>2292.6709999999998</v>
      </c>
      <c r="I392" s="227"/>
      <c r="J392" s="228">
        <f>ROUND(I392*H392,2)</f>
        <v>0</v>
      </c>
      <c r="K392" s="224" t="s">
        <v>130</v>
      </c>
      <c r="L392" s="229"/>
      <c r="M392" s="230" t="s">
        <v>1</v>
      </c>
      <c r="N392" s="231" t="s">
        <v>38</v>
      </c>
      <c r="O392" s="70"/>
      <c r="P392" s="190">
        <f>O392*H392</f>
        <v>0</v>
      </c>
      <c r="Q392" s="190">
        <v>2.0000000000000001E-4</v>
      </c>
      <c r="R392" s="190">
        <f>Q392*H392</f>
        <v>0.4585342</v>
      </c>
      <c r="S392" s="190">
        <v>0</v>
      </c>
      <c r="T392" s="191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2" t="s">
        <v>182</v>
      </c>
      <c r="AT392" s="192" t="s">
        <v>341</v>
      </c>
      <c r="AU392" s="192" t="s">
        <v>83</v>
      </c>
      <c r="AY392" s="16" t="s">
        <v>124</v>
      </c>
      <c r="BE392" s="193">
        <f>IF(N392="základní",J392,0)</f>
        <v>0</v>
      </c>
      <c r="BF392" s="193">
        <f>IF(N392="snížená",J392,0)</f>
        <v>0</v>
      </c>
      <c r="BG392" s="193">
        <f>IF(N392="zákl. přenesená",J392,0)</f>
        <v>0</v>
      </c>
      <c r="BH392" s="193">
        <f>IF(N392="sníž. přenesená",J392,0)</f>
        <v>0</v>
      </c>
      <c r="BI392" s="193">
        <f>IF(N392="nulová",J392,0)</f>
        <v>0</v>
      </c>
      <c r="BJ392" s="16" t="s">
        <v>81</v>
      </c>
      <c r="BK392" s="193">
        <f>ROUND(I392*H392,2)</f>
        <v>0</v>
      </c>
      <c r="BL392" s="16" t="s">
        <v>131</v>
      </c>
      <c r="BM392" s="192" t="s">
        <v>517</v>
      </c>
    </row>
    <row r="393" spans="1:65" s="2" customFormat="1" ht="19.5">
      <c r="A393" s="33"/>
      <c r="B393" s="34"/>
      <c r="C393" s="35"/>
      <c r="D393" s="194" t="s">
        <v>133</v>
      </c>
      <c r="E393" s="35"/>
      <c r="F393" s="195" t="s">
        <v>516</v>
      </c>
      <c r="G393" s="35"/>
      <c r="H393" s="35"/>
      <c r="I393" s="196"/>
      <c r="J393" s="35"/>
      <c r="K393" s="35"/>
      <c r="L393" s="38"/>
      <c r="M393" s="197"/>
      <c r="N393" s="198"/>
      <c r="O393" s="70"/>
      <c r="P393" s="70"/>
      <c r="Q393" s="70"/>
      <c r="R393" s="70"/>
      <c r="S393" s="70"/>
      <c r="T393" s="71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133</v>
      </c>
      <c r="AU393" s="16" t="s">
        <v>83</v>
      </c>
    </row>
    <row r="394" spans="1:65" s="2" customFormat="1" ht="29.25">
      <c r="A394" s="33"/>
      <c r="B394" s="34"/>
      <c r="C394" s="35"/>
      <c r="D394" s="194" t="s">
        <v>141</v>
      </c>
      <c r="E394" s="35"/>
      <c r="F394" s="210" t="s">
        <v>518</v>
      </c>
      <c r="G394" s="35"/>
      <c r="H394" s="35"/>
      <c r="I394" s="196"/>
      <c r="J394" s="35"/>
      <c r="K394" s="35"/>
      <c r="L394" s="38"/>
      <c r="M394" s="197"/>
      <c r="N394" s="198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141</v>
      </c>
      <c r="AU394" s="16" t="s">
        <v>83</v>
      </c>
    </row>
    <row r="395" spans="1:65" s="13" customFormat="1" ht="11.25">
      <c r="B395" s="199"/>
      <c r="C395" s="200"/>
      <c r="D395" s="194" t="s">
        <v>135</v>
      </c>
      <c r="E395" s="200"/>
      <c r="F395" s="202" t="s">
        <v>519</v>
      </c>
      <c r="G395" s="200"/>
      <c r="H395" s="203">
        <v>2292.6709999999998</v>
      </c>
      <c r="I395" s="204"/>
      <c r="J395" s="200"/>
      <c r="K395" s="200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135</v>
      </c>
      <c r="AU395" s="209" t="s">
        <v>83</v>
      </c>
      <c r="AV395" s="13" t="s">
        <v>83</v>
      </c>
      <c r="AW395" s="13" t="s">
        <v>4</v>
      </c>
      <c r="AX395" s="13" t="s">
        <v>81</v>
      </c>
      <c r="AY395" s="209" t="s">
        <v>124</v>
      </c>
    </row>
    <row r="396" spans="1:65" s="2" customFormat="1" ht="37.9" customHeight="1">
      <c r="A396" s="33"/>
      <c r="B396" s="34"/>
      <c r="C396" s="181" t="s">
        <v>520</v>
      </c>
      <c r="D396" s="181" t="s">
        <v>126</v>
      </c>
      <c r="E396" s="182" t="s">
        <v>521</v>
      </c>
      <c r="F396" s="183" t="s">
        <v>522</v>
      </c>
      <c r="G396" s="184" t="s">
        <v>523</v>
      </c>
      <c r="H396" s="185">
        <v>606</v>
      </c>
      <c r="I396" s="186"/>
      <c r="J396" s="187">
        <f>ROUND(I396*H396,2)</f>
        <v>0</v>
      </c>
      <c r="K396" s="183" t="s">
        <v>130</v>
      </c>
      <c r="L396" s="38"/>
      <c r="M396" s="188" t="s">
        <v>1</v>
      </c>
      <c r="N396" s="189" t="s">
        <v>38</v>
      </c>
      <c r="O396" s="70"/>
      <c r="P396" s="190">
        <f>O396*H396</f>
        <v>0</v>
      </c>
      <c r="Q396" s="190">
        <v>0.27844000000000002</v>
      </c>
      <c r="R396" s="190">
        <f>Q396*H396</f>
        <v>168.73464000000001</v>
      </c>
      <c r="S396" s="190">
        <v>0</v>
      </c>
      <c r="T396" s="191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92" t="s">
        <v>131</v>
      </c>
      <c r="AT396" s="192" t="s">
        <v>126</v>
      </c>
      <c r="AU396" s="192" t="s">
        <v>83</v>
      </c>
      <c r="AY396" s="16" t="s">
        <v>124</v>
      </c>
      <c r="BE396" s="193">
        <f>IF(N396="základní",J396,0)</f>
        <v>0</v>
      </c>
      <c r="BF396" s="193">
        <f>IF(N396="snížená",J396,0)</f>
        <v>0</v>
      </c>
      <c r="BG396" s="193">
        <f>IF(N396="zákl. přenesená",J396,0)</f>
        <v>0</v>
      </c>
      <c r="BH396" s="193">
        <f>IF(N396="sníž. přenesená",J396,0)</f>
        <v>0</v>
      </c>
      <c r="BI396" s="193">
        <f>IF(N396="nulová",J396,0)</f>
        <v>0</v>
      </c>
      <c r="BJ396" s="16" t="s">
        <v>81</v>
      </c>
      <c r="BK396" s="193">
        <f>ROUND(I396*H396,2)</f>
        <v>0</v>
      </c>
      <c r="BL396" s="16" t="s">
        <v>131</v>
      </c>
      <c r="BM396" s="192" t="s">
        <v>524</v>
      </c>
    </row>
    <row r="397" spans="1:65" s="2" customFormat="1" ht="39">
      <c r="A397" s="33"/>
      <c r="B397" s="34"/>
      <c r="C397" s="35"/>
      <c r="D397" s="194" t="s">
        <v>133</v>
      </c>
      <c r="E397" s="35"/>
      <c r="F397" s="195" t="s">
        <v>525</v>
      </c>
      <c r="G397" s="35"/>
      <c r="H397" s="35"/>
      <c r="I397" s="196"/>
      <c r="J397" s="35"/>
      <c r="K397" s="35"/>
      <c r="L397" s="38"/>
      <c r="M397" s="197"/>
      <c r="N397" s="198"/>
      <c r="O397" s="70"/>
      <c r="P397" s="70"/>
      <c r="Q397" s="70"/>
      <c r="R397" s="70"/>
      <c r="S397" s="70"/>
      <c r="T397" s="71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133</v>
      </c>
      <c r="AU397" s="16" t="s">
        <v>83</v>
      </c>
    </row>
    <row r="398" spans="1:65" s="2" customFormat="1" ht="195">
      <c r="A398" s="33"/>
      <c r="B398" s="34"/>
      <c r="C398" s="35"/>
      <c r="D398" s="194" t="s">
        <v>141</v>
      </c>
      <c r="E398" s="35"/>
      <c r="F398" s="210" t="s">
        <v>526</v>
      </c>
      <c r="G398" s="35"/>
      <c r="H398" s="35"/>
      <c r="I398" s="196"/>
      <c r="J398" s="35"/>
      <c r="K398" s="35"/>
      <c r="L398" s="38"/>
      <c r="M398" s="197"/>
      <c r="N398" s="198"/>
      <c r="O398" s="70"/>
      <c r="P398" s="70"/>
      <c r="Q398" s="70"/>
      <c r="R398" s="70"/>
      <c r="S398" s="70"/>
      <c r="T398" s="71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141</v>
      </c>
      <c r="AU398" s="16" t="s">
        <v>83</v>
      </c>
    </row>
    <row r="399" spans="1:65" s="13" customFormat="1" ht="11.25">
      <c r="B399" s="199"/>
      <c r="C399" s="200"/>
      <c r="D399" s="194" t="s">
        <v>135</v>
      </c>
      <c r="E399" s="201" t="s">
        <v>1</v>
      </c>
      <c r="F399" s="202" t="s">
        <v>527</v>
      </c>
      <c r="G399" s="200"/>
      <c r="H399" s="203">
        <v>606</v>
      </c>
      <c r="I399" s="204"/>
      <c r="J399" s="200"/>
      <c r="K399" s="200"/>
      <c r="L399" s="205"/>
      <c r="M399" s="206"/>
      <c r="N399" s="207"/>
      <c r="O399" s="207"/>
      <c r="P399" s="207"/>
      <c r="Q399" s="207"/>
      <c r="R399" s="207"/>
      <c r="S399" s="207"/>
      <c r="T399" s="208"/>
      <c r="AT399" s="209" t="s">
        <v>135</v>
      </c>
      <c r="AU399" s="209" t="s">
        <v>83</v>
      </c>
      <c r="AV399" s="13" t="s">
        <v>83</v>
      </c>
      <c r="AW399" s="13" t="s">
        <v>30</v>
      </c>
      <c r="AX399" s="13" t="s">
        <v>81</v>
      </c>
      <c r="AY399" s="209" t="s">
        <v>124</v>
      </c>
    </row>
    <row r="400" spans="1:65" s="2" customFormat="1" ht="24.2" customHeight="1">
      <c r="A400" s="33"/>
      <c r="B400" s="34"/>
      <c r="C400" s="181" t="s">
        <v>528</v>
      </c>
      <c r="D400" s="181" t="s">
        <v>126</v>
      </c>
      <c r="E400" s="182" t="s">
        <v>529</v>
      </c>
      <c r="F400" s="183" t="s">
        <v>530</v>
      </c>
      <c r="G400" s="184" t="s">
        <v>129</v>
      </c>
      <c r="H400" s="185">
        <v>33</v>
      </c>
      <c r="I400" s="186"/>
      <c r="J400" s="187">
        <f>ROUND(I400*H400,2)</f>
        <v>0</v>
      </c>
      <c r="K400" s="183" t="s">
        <v>130</v>
      </c>
      <c r="L400" s="38"/>
      <c r="M400" s="188" t="s">
        <v>1</v>
      </c>
      <c r="N400" s="189" t="s">
        <v>38</v>
      </c>
      <c r="O400" s="70"/>
      <c r="P400" s="190">
        <f>O400*H400</f>
        <v>0</v>
      </c>
      <c r="Q400" s="190">
        <v>0</v>
      </c>
      <c r="R400" s="190">
        <f>Q400*H400</f>
        <v>0</v>
      </c>
      <c r="S400" s="190">
        <v>0</v>
      </c>
      <c r="T400" s="191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92" t="s">
        <v>131</v>
      </c>
      <c r="AT400" s="192" t="s">
        <v>126</v>
      </c>
      <c r="AU400" s="192" t="s">
        <v>83</v>
      </c>
      <c r="AY400" s="16" t="s">
        <v>124</v>
      </c>
      <c r="BE400" s="193">
        <f>IF(N400="základní",J400,0)</f>
        <v>0</v>
      </c>
      <c r="BF400" s="193">
        <f>IF(N400="snížená",J400,0)</f>
        <v>0</v>
      </c>
      <c r="BG400" s="193">
        <f>IF(N400="zákl. přenesená",J400,0)</f>
        <v>0</v>
      </c>
      <c r="BH400" s="193">
        <f>IF(N400="sníž. přenesená",J400,0)</f>
        <v>0</v>
      </c>
      <c r="BI400" s="193">
        <f>IF(N400="nulová",J400,0)</f>
        <v>0</v>
      </c>
      <c r="BJ400" s="16" t="s">
        <v>81</v>
      </c>
      <c r="BK400" s="193">
        <f>ROUND(I400*H400,2)</f>
        <v>0</v>
      </c>
      <c r="BL400" s="16" t="s">
        <v>131</v>
      </c>
      <c r="BM400" s="192" t="s">
        <v>531</v>
      </c>
    </row>
    <row r="401" spans="1:65" s="2" customFormat="1" ht="11.25">
      <c r="A401" s="33"/>
      <c r="B401" s="34"/>
      <c r="C401" s="35"/>
      <c r="D401" s="194" t="s">
        <v>133</v>
      </c>
      <c r="E401" s="35"/>
      <c r="F401" s="195" t="s">
        <v>530</v>
      </c>
      <c r="G401" s="35"/>
      <c r="H401" s="35"/>
      <c r="I401" s="196"/>
      <c r="J401" s="35"/>
      <c r="K401" s="35"/>
      <c r="L401" s="38"/>
      <c r="M401" s="197"/>
      <c r="N401" s="198"/>
      <c r="O401" s="70"/>
      <c r="P401" s="70"/>
      <c r="Q401" s="70"/>
      <c r="R401" s="70"/>
      <c r="S401" s="70"/>
      <c r="T401" s="71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6" t="s">
        <v>133</v>
      </c>
      <c r="AU401" s="16" t="s">
        <v>83</v>
      </c>
    </row>
    <row r="402" spans="1:65" s="2" customFormat="1" ht="48.75">
      <c r="A402" s="33"/>
      <c r="B402" s="34"/>
      <c r="C402" s="35"/>
      <c r="D402" s="194" t="s">
        <v>141</v>
      </c>
      <c r="E402" s="35"/>
      <c r="F402" s="210" t="s">
        <v>532</v>
      </c>
      <c r="G402" s="35"/>
      <c r="H402" s="35"/>
      <c r="I402" s="196"/>
      <c r="J402" s="35"/>
      <c r="K402" s="35"/>
      <c r="L402" s="38"/>
      <c r="M402" s="197"/>
      <c r="N402" s="198"/>
      <c r="O402" s="70"/>
      <c r="P402" s="70"/>
      <c r="Q402" s="70"/>
      <c r="R402" s="70"/>
      <c r="S402" s="70"/>
      <c r="T402" s="71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141</v>
      </c>
      <c r="AU402" s="16" t="s">
        <v>83</v>
      </c>
    </row>
    <row r="403" spans="1:65" s="13" customFormat="1" ht="11.25">
      <c r="B403" s="199"/>
      <c r="C403" s="200"/>
      <c r="D403" s="194" t="s">
        <v>135</v>
      </c>
      <c r="E403" s="201" t="s">
        <v>1</v>
      </c>
      <c r="F403" s="202" t="s">
        <v>533</v>
      </c>
      <c r="G403" s="200"/>
      <c r="H403" s="203">
        <v>33</v>
      </c>
      <c r="I403" s="204"/>
      <c r="J403" s="200"/>
      <c r="K403" s="200"/>
      <c r="L403" s="205"/>
      <c r="M403" s="206"/>
      <c r="N403" s="207"/>
      <c r="O403" s="207"/>
      <c r="P403" s="207"/>
      <c r="Q403" s="207"/>
      <c r="R403" s="207"/>
      <c r="S403" s="207"/>
      <c r="T403" s="208"/>
      <c r="AT403" s="209" t="s">
        <v>135</v>
      </c>
      <c r="AU403" s="209" t="s">
        <v>83</v>
      </c>
      <c r="AV403" s="13" t="s">
        <v>83</v>
      </c>
      <c r="AW403" s="13" t="s">
        <v>30</v>
      </c>
      <c r="AX403" s="13" t="s">
        <v>81</v>
      </c>
      <c r="AY403" s="209" t="s">
        <v>124</v>
      </c>
    </row>
    <row r="404" spans="1:65" s="2" customFormat="1" ht="24.2" customHeight="1">
      <c r="A404" s="33"/>
      <c r="B404" s="34"/>
      <c r="C404" s="222" t="s">
        <v>534</v>
      </c>
      <c r="D404" s="222" t="s">
        <v>341</v>
      </c>
      <c r="E404" s="223" t="s">
        <v>535</v>
      </c>
      <c r="F404" s="224" t="s">
        <v>536</v>
      </c>
      <c r="G404" s="225" t="s">
        <v>129</v>
      </c>
      <c r="H404" s="226">
        <v>39.088999999999999</v>
      </c>
      <c r="I404" s="227"/>
      <c r="J404" s="228">
        <f>ROUND(I404*H404,2)</f>
        <v>0</v>
      </c>
      <c r="K404" s="224" t="s">
        <v>130</v>
      </c>
      <c r="L404" s="229"/>
      <c r="M404" s="230" t="s">
        <v>1</v>
      </c>
      <c r="N404" s="231" t="s">
        <v>38</v>
      </c>
      <c r="O404" s="70"/>
      <c r="P404" s="190">
        <f>O404*H404</f>
        <v>0</v>
      </c>
      <c r="Q404" s="190">
        <v>2.5000000000000001E-4</v>
      </c>
      <c r="R404" s="190">
        <f>Q404*H404</f>
        <v>9.7722499999999997E-3</v>
      </c>
      <c r="S404" s="190">
        <v>0</v>
      </c>
      <c r="T404" s="191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92" t="s">
        <v>182</v>
      </c>
      <c r="AT404" s="192" t="s">
        <v>341</v>
      </c>
      <c r="AU404" s="192" t="s">
        <v>83</v>
      </c>
      <c r="AY404" s="16" t="s">
        <v>124</v>
      </c>
      <c r="BE404" s="193">
        <f>IF(N404="základní",J404,0)</f>
        <v>0</v>
      </c>
      <c r="BF404" s="193">
        <f>IF(N404="snížená",J404,0)</f>
        <v>0</v>
      </c>
      <c r="BG404" s="193">
        <f>IF(N404="zákl. přenesená",J404,0)</f>
        <v>0</v>
      </c>
      <c r="BH404" s="193">
        <f>IF(N404="sníž. přenesená",J404,0)</f>
        <v>0</v>
      </c>
      <c r="BI404" s="193">
        <f>IF(N404="nulová",J404,0)</f>
        <v>0</v>
      </c>
      <c r="BJ404" s="16" t="s">
        <v>81</v>
      </c>
      <c r="BK404" s="193">
        <f>ROUND(I404*H404,2)</f>
        <v>0</v>
      </c>
      <c r="BL404" s="16" t="s">
        <v>131</v>
      </c>
      <c r="BM404" s="192" t="s">
        <v>537</v>
      </c>
    </row>
    <row r="405" spans="1:65" s="2" customFormat="1" ht="19.5">
      <c r="A405" s="33"/>
      <c r="B405" s="34"/>
      <c r="C405" s="35"/>
      <c r="D405" s="194" t="s">
        <v>133</v>
      </c>
      <c r="E405" s="35"/>
      <c r="F405" s="195" t="s">
        <v>536</v>
      </c>
      <c r="G405" s="35"/>
      <c r="H405" s="35"/>
      <c r="I405" s="196"/>
      <c r="J405" s="35"/>
      <c r="K405" s="35"/>
      <c r="L405" s="38"/>
      <c r="M405" s="197"/>
      <c r="N405" s="198"/>
      <c r="O405" s="70"/>
      <c r="P405" s="70"/>
      <c r="Q405" s="70"/>
      <c r="R405" s="70"/>
      <c r="S405" s="70"/>
      <c r="T405" s="7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6" t="s">
        <v>133</v>
      </c>
      <c r="AU405" s="16" t="s">
        <v>83</v>
      </c>
    </row>
    <row r="406" spans="1:65" s="13" customFormat="1" ht="11.25">
      <c r="B406" s="199"/>
      <c r="C406" s="200"/>
      <c r="D406" s="194" t="s">
        <v>135</v>
      </c>
      <c r="E406" s="200"/>
      <c r="F406" s="202" t="s">
        <v>538</v>
      </c>
      <c r="G406" s="200"/>
      <c r="H406" s="203">
        <v>39.088999999999999</v>
      </c>
      <c r="I406" s="204"/>
      <c r="J406" s="200"/>
      <c r="K406" s="200"/>
      <c r="L406" s="205"/>
      <c r="M406" s="206"/>
      <c r="N406" s="207"/>
      <c r="O406" s="207"/>
      <c r="P406" s="207"/>
      <c r="Q406" s="207"/>
      <c r="R406" s="207"/>
      <c r="S406" s="207"/>
      <c r="T406" s="208"/>
      <c r="AT406" s="209" t="s">
        <v>135</v>
      </c>
      <c r="AU406" s="209" t="s">
        <v>83</v>
      </c>
      <c r="AV406" s="13" t="s">
        <v>83</v>
      </c>
      <c r="AW406" s="13" t="s">
        <v>4</v>
      </c>
      <c r="AX406" s="13" t="s">
        <v>81</v>
      </c>
      <c r="AY406" s="209" t="s">
        <v>124</v>
      </c>
    </row>
    <row r="407" spans="1:65" s="2" customFormat="1" ht="24.2" customHeight="1">
      <c r="A407" s="33"/>
      <c r="B407" s="34"/>
      <c r="C407" s="181" t="s">
        <v>539</v>
      </c>
      <c r="D407" s="181" t="s">
        <v>126</v>
      </c>
      <c r="E407" s="182" t="s">
        <v>540</v>
      </c>
      <c r="F407" s="183" t="s">
        <v>541</v>
      </c>
      <c r="G407" s="184" t="s">
        <v>129</v>
      </c>
      <c r="H407" s="185">
        <v>5424</v>
      </c>
      <c r="I407" s="186"/>
      <c r="J407" s="187">
        <f>ROUND(I407*H407,2)</f>
        <v>0</v>
      </c>
      <c r="K407" s="183" t="s">
        <v>130</v>
      </c>
      <c r="L407" s="38"/>
      <c r="M407" s="188" t="s">
        <v>1</v>
      </c>
      <c r="N407" s="189" t="s">
        <v>38</v>
      </c>
      <c r="O407" s="70"/>
      <c r="P407" s="190">
        <f>O407*H407</f>
        <v>0</v>
      </c>
      <c r="Q407" s="190">
        <v>1.3999999999999999E-4</v>
      </c>
      <c r="R407" s="190">
        <f>Q407*H407</f>
        <v>0.75935999999999992</v>
      </c>
      <c r="S407" s="190">
        <v>0</v>
      </c>
      <c r="T407" s="191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92" t="s">
        <v>131</v>
      </c>
      <c r="AT407" s="192" t="s">
        <v>126</v>
      </c>
      <c r="AU407" s="192" t="s">
        <v>83</v>
      </c>
      <c r="AY407" s="16" t="s">
        <v>124</v>
      </c>
      <c r="BE407" s="193">
        <f>IF(N407="základní",J407,0)</f>
        <v>0</v>
      </c>
      <c r="BF407" s="193">
        <f>IF(N407="snížená",J407,0)</f>
        <v>0</v>
      </c>
      <c r="BG407" s="193">
        <f>IF(N407="zákl. přenesená",J407,0)</f>
        <v>0</v>
      </c>
      <c r="BH407" s="193">
        <f>IF(N407="sníž. přenesená",J407,0)</f>
        <v>0</v>
      </c>
      <c r="BI407" s="193">
        <f>IF(N407="nulová",J407,0)</f>
        <v>0</v>
      </c>
      <c r="BJ407" s="16" t="s">
        <v>81</v>
      </c>
      <c r="BK407" s="193">
        <f>ROUND(I407*H407,2)</f>
        <v>0</v>
      </c>
      <c r="BL407" s="16" t="s">
        <v>131</v>
      </c>
      <c r="BM407" s="192" t="s">
        <v>542</v>
      </c>
    </row>
    <row r="408" spans="1:65" s="2" customFormat="1" ht="29.25">
      <c r="A408" s="33"/>
      <c r="B408" s="34"/>
      <c r="C408" s="35"/>
      <c r="D408" s="194" t="s">
        <v>133</v>
      </c>
      <c r="E408" s="35"/>
      <c r="F408" s="195" t="s">
        <v>543</v>
      </c>
      <c r="G408" s="35"/>
      <c r="H408" s="35"/>
      <c r="I408" s="196"/>
      <c r="J408" s="35"/>
      <c r="K408" s="35"/>
      <c r="L408" s="38"/>
      <c r="M408" s="197"/>
      <c r="N408" s="198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133</v>
      </c>
      <c r="AU408" s="16" t="s">
        <v>83</v>
      </c>
    </row>
    <row r="409" spans="1:65" s="13" customFormat="1" ht="11.25">
      <c r="B409" s="199"/>
      <c r="C409" s="200"/>
      <c r="D409" s="194" t="s">
        <v>135</v>
      </c>
      <c r="E409" s="201" t="s">
        <v>1</v>
      </c>
      <c r="F409" s="202" t="s">
        <v>544</v>
      </c>
      <c r="G409" s="200"/>
      <c r="H409" s="203">
        <v>4028</v>
      </c>
      <c r="I409" s="204"/>
      <c r="J409" s="200"/>
      <c r="K409" s="200"/>
      <c r="L409" s="205"/>
      <c r="M409" s="206"/>
      <c r="N409" s="207"/>
      <c r="O409" s="207"/>
      <c r="P409" s="207"/>
      <c r="Q409" s="207"/>
      <c r="R409" s="207"/>
      <c r="S409" s="207"/>
      <c r="T409" s="208"/>
      <c r="AT409" s="209" t="s">
        <v>135</v>
      </c>
      <c r="AU409" s="209" t="s">
        <v>83</v>
      </c>
      <c r="AV409" s="13" t="s">
        <v>83</v>
      </c>
      <c r="AW409" s="13" t="s">
        <v>30</v>
      </c>
      <c r="AX409" s="13" t="s">
        <v>73</v>
      </c>
      <c r="AY409" s="209" t="s">
        <v>124</v>
      </c>
    </row>
    <row r="410" spans="1:65" s="13" customFormat="1" ht="11.25">
      <c r="B410" s="199"/>
      <c r="C410" s="200"/>
      <c r="D410" s="194" t="s">
        <v>135</v>
      </c>
      <c r="E410" s="201" t="s">
        <v>1</v>
      </c>
      <c r="F410" s="202" t="s">
        <v>545</v>
      </c>
      <c r="G410" s="200"/>
      <c r="H410" s="203">
        <v>1396</v>
      </c>
      <c r="I410" s="204"/>
      <c r="J410" s="200"/>
      <c r="K410" s="200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135</v>
      </c>
      <c r="AU410" s="209" t="s">
        <v>83</v>
      </c>
      <c r="AV410" s="13" t="s">
        <v>83</v>
      </c>
      <c r="AW410" s="13" t="s">
        <v>30</v>
      </c>
      <c r="AX410" s="13" t="s">
        <v>73</v>
      </c>
      <c r="AY410" s="209" t="s">
        <v>124</v>
      </c>
    </row>
    <row r="411" spans="1:65" s="14" customFormat="1" ht="11.25">
      <c r="B411" s="211"/>
      <c r="C411" s="212"/>
      <c r="D411" s="194" t="s">
        <v>135</v>
      </c>
      <c r="E411" s="213" t="s">
        <v>1</v>
      </c>
      <c r="F411" s="214" t="s">
        <v>145</v>
      </c>
      <c r="G411" s="212"/>
      <c r="H411" s="215">
        <v>5424</v>
      </c>
      <c r="I411" s="216"/>
      <c r="J411" s="212"/>
      <c r="K411" s="212"/>
      <c r="L411" s="217"/>
      <c r="M411" s="218"/>
      <c r="N411" s="219"/>
      <c r="O411" s="219"/>
      <c r="P411" s="219"/>
      <c r="Q411" s="219"/>
      <c r="R411" s="219"/>
      <c r="S411" s="219"/>
      <c r="T411" s="220"/>
      <c r="AT411" s="221" t="s">
        <v>135</v>
      </c>
      <c r="AU411" s="221" t="s">
        <v>83</v>
      </c>
      <c r="AV411" s="14" t="s">
        <v>131</v>
      </c>
      <c r="AW411" s="14" t="s">
        <v>30</v>
      </c>
      <c r="AX411" s="14" t="s">
        <v>81</v>
      </c>
      <c r="AY411" s="221" t="s">
        <v>124</v>
      </c>
    </row>
    <row r="412" spans="1:65" s="2" customFormat="1" ht="24.2" customHeight="1">
      <c r="A412" s="33"/>
      <c r="B412" s="34"/>
      <c r="C412" s="222" t="s">
        <v>546</v>
      </c>
      <c r="D412" s="222" t="s">
        <v>341</v>
      </c>
      <c r="E412" s="223" t="s">
        <v>547</v>
      </c>
      <c r="F412" s="224" t="s">
        <v>548</v>
      </c>
      <c r="G412" s="225" t="s">
        <v>129</v>
      </c>
      <c r="H412" s="226">
        <v>6424.7280000000001</v>
      </c>
      <c r="I412" s="227"/>
      <c r="J412" s="228">
        <f>ROUND(I412*H412,2)</f>
        <v>0</v>
      </c>
      <c r="K412" s="224" t="s">
        <v>130</v>
      </c>
      <c r="L412" s="229"/>
      <c r="M412" s="230" t="s">
        <v>1</v>
      </c>
      <c r="N412" s="231" t="s">
        <v>38</v>
      </c>
      <c r="O412" s="70"/>
      <c r="P412" s="190">
        <f>O412*H412</f>
        <v>0</v>
      </c>
      <c r="Q412" s="190">
        <v>4.0000000000000002E-4</v>
      </c>
      <c r="R412" s="190">
        <f>Q412*H412</f>
        <v>2.5698912000000003</v>
      </c>
      <c r="S412" s="190">
        <v>0</v>
      </c>
      <c r="T412" s="191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92" t="s">
        <v>182</v>
      </c>
      <c r="AT412" s="192" t="s">
        <v>341</v>
      </c>
      <c r="AU412" s="192" t="s">
        <v>83</v>
      </c>
      <c r="AY412" s="16" t="s">
        <v>124</v>
      </c>
      <c r="BE412" s="193">
        <f>IF(N412="základní",J412,0)</f>
        <v>0</v>
      </c>
      <c r="BF412" s="193">
        <f>IF(N412="snížená",J412,0)</f>
        <v>0</v>
      </c>
      <c r="BG412" s="193">
        <f>IF(N412="zákl. přenesená",J412,0)</f>
        <v>0</v>
      </c>
      <c r="BH412" s="193">
        <f>IF(N412="sníž. přenesená",J412,0)</f>
        <v>0</v>
      </c>
      <c r="BI412" s="193">
        <f>IF(N412="nulová",J412,0)</f>
        <v>0</v>
      </c>
      <c r="BJ412" s="16" t="s">
        <v>81</v>
      </c>
      <c r="BK412" s="193">
        <f>ROUND(I412*H412,2)</f>
        <v>0</v>
      </c>
      <c r="BL412" s="16" t="s">
        <v>131</v>
      </c>
      <c r="BM412" s="192" t="s">
        <v>549</v>
      </c>
    </row>
    <row r="413" spans="1:65" s="2" customFormat="1" ht="19.5">
      <c r="A413" s="33"/>
      <c r="B413" s="34"/>
      <c r="C413" s="35"/>
      <c r="D413" s="194" t="s">
        <v>133</v>
      </c>
      <c r="E413" s="35"/>
      <c r="F413" s="195" t="s">
        <v>548</v>
      </c>
      <c r="G413" s="35"/>
      <c r="H413" s="35"/>
      <c r="I413" s="196"/>
      <c r="J413" s="35"/>
      <c r="K413" s="35"/>
      <c r="L413" s="38"/>
      <c r="M413" s="197"/>
      <c r="N413" s="198"/>
      <c r="O413" s="70"/>
      <c r="P413" s="70"/>
      <c r="Q413" s="70"/>
      <c r="R413" s="70"/>
      <c r="S413" s="70"/>
      <c r="T413" s="71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133</v>
      </c>
      <c r="AU413" s="16" t="s">
        <v>83</v>
      </c>
    </row>
    <row r="414" spans="1:65" s="2" customFormat="1" ht="58.5">
      <c r="A414" s="33"/>
      <c r="B414" s="34"/>
      <c r="C414" s="35"/>
      <c r="D414" s="194" t="s">
        <v>141</v>
      </c>
      <c r="E414" s="35"/>
      <c r="F414" s="210" t="s">
        <v>550</v>
      </c>
      <c r="G414" s="35"/>
      <c r="H414" s="35"/>
      <c r="I414" s="196"/>
      <c r="J414" s="35"/>
      <c r="K414" s="35"/>
      <c r="L414" s="38"/>
      <c r="M414" s="197"/>
      <c r="N414" s="198"/>
      <c r="O414" s="70"/>
      <c r="P414" s="70"/>
      <c r="Q414" s="70"/>
      <c r="R414" s="70"/>
      <c r="S414" s="70"/>
      <c r="T414" s="71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6" t="s">
        <v>141</v>
      </c>
      <c r="AU414" s="16" t="s">
        <v>83</v>
      </c>
    </row>
    <row r="415" spans="1:65" s="13" customFormat="1" ht="11.25">
      <c r="B415" s="199"/>
      <c r="C415" s="200"/>
      <c r="D415" s="194" t="s">
        <v>135</v>
      </c>
      <c r="E415" s="200"/>
      <c r="F415" s="202" t="s">
        <v>551</v>
      </c>
      <c r="G415" s="200"/>
      <c r="H415" s="203">
        <v>6424.7280000000001</v>
      </c>
      <c r="I415" s="204"/>
      <c r="J415" s="200"/>
      <c r="K415" s="200"/>
      <c r="L415" s="205"/>
      <c r="M415" s="206"/>
      <c r="N415" s="207"/>
      <c r="O415" s="207"/>
      <c r="P415" s="207"/>
      <c r="Q415" s="207"/>
      <c r="R415" s="207"/>
      <c r="S415" s="207"/>
      <c r="T415" s="208"/>
      <c r="AT415" s="209" t="s">
        <v>135</v>
      </c>
      <c r="AU415" s="209" t="s">
        <v>83</v>
      </c>
      <c r="AV415" s="13" t="s">
        <v>83</v>
      </c>
      <c r="AW415" s="13" t="s">
        <v>4</v>
      </c>
      <c r="AX415" s="13" t="s">
        <v>81</v>
      </c>
      <c r="AY415" s="209" t="s">
        <v>124</v>
      </c>
    </row>
    <row r="416" spans="1:65" s="2" customFormat="1" ht="24.2" customHeight="1">
      <c r="A416" s="33"/>
      <c r="B416" s="34"/>
      <c r="C416" s="181" t="s">
        <v>552</v>
      </c>
      <c r="D416" s="181" t="s">
        <v>126</v>
      </c>
      <c r="E416" s="182" t="s">
        <v>553</v>
      </c>
      <c r="F416" s="183" t="s">
        <v>554</v>
      </c>
      <c r="G416" s="184" t="s">
        <v>212</v>
      </c>
      <c r="H416" s="185">
        <v>11</v>
      </c>
      <c r="I416" s="186"/>
      <c r="J416" s="187">
        <f>ROUND(I416*H416,2)</f>
        <v>0</v>
      </c>
      <c r="K416" s="183" t="s">
        <v>130</v>
      </c>
      <c r="L416" s="38"/>
      <c r="M416" s="188" t="s">
        <v>1</v>
      </c>
      <c r="N416" s="189" t="s">
        <v>38</v>
      </c>
      <c r="O416" s="70"/>
      <c r="P416" s="190">
        <f>O416*H416</f>
        <v>0</v>
      </c>
      <c r="Q416" s="190">
        <v>2.16</v>
      </c>
      <c r="R416" s="190">
        <f>Q416*H416</f>
        <v>23.76</v>
      </c>
      <c r="S416" s="190">
        <v>0</v>
      </c>
      <c r="T416" s="191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92" t="s">
        <v>131</v>
      </c>
      <c r="AT416" s="192" t="s">
        <v>126</v>
      </c>
      <c r="AU416" s="192" t="s">
        <v>83</v>
      </c>
      <c r="AY416" s="16" t="s">
        <v>124</v>
      </c>
      <c r="BE416" s="193">
        <f>IF(N416="základní",J416,0)</f>
        <v>0</v>
      </c>
      <c r="BF416" s="193">
        <f>IF(N416="snížená",J416,0)</f>
        <v>0</v>
      </c>
      <c r="BG416" s="193">
        <f>IF(N416="zákl. přenesená",J416,0)</f>
        <v>0</v>
      </c>
      <c r="BH416" s="193">
        <f>IF(N416="sníž. přenesená",J416,0)</f>
        <v>0</v>
      </c>
      <c r="BI416" s="193">
        <f>IF(N416="nulová",J416,0)</f>
        <v>0</v>
      </c>
      <c r="BJ416" s="16" t="s">
        <v>81</v>
      </c>
      <c r="BK416" s="193">
        <f>ROUND(I416*H416,2)</f>
        <v>0</v>
      </c>
      <c r="BL416" s="16" t="s">
        <v>131</v>
      </c>
      <c r="BM416" s="192" t="s">
        <v>555</v>
      </c>
    </row>
    <row r="417" spans="1:65" s="2" customFormat="1" ht="19.5">
      <c r="A417" s="33"/>
      <c r="B417" s="34"/>
      <c r="C417" s="35"/>
      <c r="D417" s="194" t="s">
        <v>133</v>
      </c>
      <c r="E417" s="35"/>
      <c r="F417" s="195" t="s">
        <v>556</v>
      </c>
      <c r="G417" s="35"/>
      <c r="H417" s="35"/>
      <c r="I417" s="196"/>
      <c r="J417" s="35"/>
      <c r="K417" s="35"/>
      <c r="L417" s="38"/>
      <c r="M417" s="197"/>
      <c r="N417" s="198"/>
      <c r="O417" s="70"/>
      <c r="P417" s="70"/>
      <c r="Q417" s="70"/>
      <c r="R417" s="70"/>
      <c r="S417" s="70"/>
      <c r="T417" s="71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133</v>
      </c>
      <c r="AU417" s="16" t="s">
        <v>83</v>
      </c>
    </row>
    <row r="418" spans="1:65" s="2" customFormat="1" ht="29.25">
      <c r="A418" s="33"/>
      <c r="B418" s="34"/>
      <c r="C418" s="35"/>
      <c r="D418" s="194" t="s">
        <v>141</v>
      </c>
      <c r="E418" s="35"/>
      <c r="F418" s="210" t="s">
        <v>557</v>
      </c>
      <c r="G418" s="35"/>
      <c r="H418" s="35"/>
      <c r="I418" s="196"/>
      <c r="J418" s="35"/>
      <c r="K418" s="35"/>
      <c r="L418" s="38"/>
      <c r="M418" s="197"/>
      <c r="N418" s="198"/>
      <c r="O418" s="70"/>
      <c r="P418" s="70"/>
      <c r="Q418" s="70"/>
      <c r="R418" s="70"/>
      <c r="S418" s="70"/>
      <c r="T418" s="7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6" t="s">
        <v>141</v>
      </c>
      <c r="AU418" s="16" t="s">
        <v>83</v>
      </c>
    </row>
    <row r="419" spans="1:65" s="13" customFormat="1" ht="11.25">
      <c r="B419" s="199"/>
      <c r="C419" s="200"/>
      <c r="D419" s="194" t="s">
        <v>135</v>
      </c>
      <c r="E419" s="201" t="s">
        <v>1</v>
      </c>
      <c r="F419" s="202" t="s">
        <v>558</v>
      </c>
      <c r="G419" s="200"/>
      <c r="H419" s="203">
        <v>11</v>
      </c>
      <c r="I419" s="204"/>
      <c r="J419" s="200"/>
      <c r="K419" s="200"/>
      <c r="L419" s="205"/>
      <c r="M419" s="206"/>
      <c r="N419" s="207"/>
      <c r="O419" s="207"/>
      <c r="P419" s="207"/>
      <c r="Q419" s="207"/>
      <c r="R419" s="207"/>
      <c r="S419" s="207"/>
      <c r="T419" s="208"/>
      <c r="AT419" s="209" t="s">
        <v>135</v>
      </c>
      <c r="AU419" s="209" t="s">
        <v>83</v>
      </c>
      <c r="AV419" s="13" t="s">
        <v>83</v>
      </c>
      <c r="AW419" s="13" t="s">
        <v>30</v>
      </c>
      <c r="AX419" s="13" t="s">
        <v>81</v>
      </c>
      <c r="AY419" s="209" t="s">
        <v>124</v>
      </c>
    </row>
    <row r="420" spans="1:65" s="2" customFormat="1" ht="16.5" customHeight="1">
      <c r="A420" s="33"/>
      <c r="B420" s="34"/>
      <c r="C420" s="181" t="s">
        <v>559</v>
      </c>
      <c r="D420" s="181" t="s">
        <v>126</v>
      </c>
      <c r="E420" s="182" t="s">
        <v>560</v>
      </c>
      <c r="F420" s="183" t="s">
        <v>561</v>
      </c>
      <c r="G420" s="184" t="s">
        <v>562</v>
      </c>
      <c r="H420" s="185">
        <v>0.156</v>
      </c>
      <c r="I420" s="186"/>
      <c r="J420" s="187">
        <f>ROUND(I420*H420,2)</f>
        <v>0</v>
      </c>
      <c r="K420" s="183" t="s">
        <v>130</v>
      </c>
      <c r="L420" s="38"/>
      <c r="M420" s="188" t="s">
        <v>1</v>
      </c>
      <c r="N420" s="189" t="s">
        <v>38</v>
      </c>
      <c r="O420" s="70"/>
      <c r="P420" s="190">
        <f>O420*H420</f>
        <v>0</v>
      </c>
      <c r="Q420" s="190">
        <v>1.06277</v>
      </c>
      <c r="R420" s="190">
        <f>Q420*H420</f>
        <v>0.16579211999999999</v>
      </c>
      <c r="S420" s="190">
        <v>0</v>
      </c>
      <c r="T420" s="191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92" t="s">
        <v>131</v>
      </c>
      <c r="AT420" s="192" t="s">
        <v>126</v>
      </c>
      <c r="AU420" s="192" t="s">
        <v>83</v>
      </c>
      <c r="AY420" s="16" t="s">
        <v>124</v>
      </c>
      <c r="BE420" s="193">
        <f>IF(N420="základní",J420,0)</f>
        <v>0</v>
      </c>
      <c r="BF420" s="193">
        <f>IF(N420="snížená",J420,0)</f>
        <v>0</v>
      </c>
      <c r="BG420" s="193">
        <f>IF(N420="zákl. přenesená",J420,0)</f>
        <v>0</v>
      </c>
      <c r="BH420" s="193">
        <f>IF(N420="sníž. přenesená",J420,0)</f>
        <v>0</v>
      </c>
      <c r="BI420" s="193">
        <f>IF(N420="nulová",J420,0)</f>
        <v>0</v>
      </c>
      <c r="BJ420" s="16" t="s">
        <v>81</v>
      </c>
      <c r="BK420" s="193">
        <f>ROUND(I420*H420,2)</f>
        <v>0</v>
      </c>
      <c r="BL420" s="16" t="s">
        <v>131</v>
      </c>
      <c r="BM420" s="192" t="s">
        <v>563</v>
      </c>
    </row>
    <row r="421" spans="1:65" s="2" customFormat="1" ht="11.25">
      <c r="A421" s="33"/>
      <c r="B421" s="34"/>
      <c r="C421" s="35"/>
      <c r="D421" s="194" t="s">
        <v>133</v>
      </c>
      <c r="E421" s="35"/>
      <c r="F421" s="195" t="s">
        <v>564</v>
      </c>
      <c r="G421" s="35"/>
      <c r="H421" s="35"/>
      <c r="I421" s="196"/>
      <c r="J421" s="35"/>
      <c r="K421" s="35"/>
      <c r="L421" s="38"/>
      <c r="M421" s="197"/>
      <c r="N421" s="198"/>
      <c r="O421" s="70"/>
      <c r="P421" s="70"/>
      <c r="Q421" s="70"/>
      <c r="R421" s="70"/>
      <c r="S421" s="70"/>
      <c r="T421" s="71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133</v>
      </c>
      <c r="AU421" s="16" t="s">
        <v>83</v>
      </c>
    </row>
    <row r="422" spans="1:65" s="2" customFormat="1" ht="29.25">
      <c r="A422" s="33"/>
      <c r="B422" s="34"/>
      <c r="C422" s="35"/>
      <c r="D422" s="194" t="s">
        <v>141</v>
      </c>
      <c r="E422" s="35"/>
      <c r="F422" s="210" t="s">
        <v>565</v>
      </c>
      <c r="G422" s="35"/>
      <c r="H422" s="35"/>
      <c r="I422" s="196"/>
      <c r="J422" s="35"/>
      <c r="K422" s="35"/>
      <c r="L422" s="38"/>
      <c r="M422" s="197"/>
      <c r="N422" s="198"/>
      <c r="O422" s="70"/>
      <c r="P422" s="70"/>
      <c r="Q422" s="70"/>
      <c r="R422" s="70"/>
      <c r="S422" s="70"/>
      <c r="T422" s="71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141</v>
      </c>
      <c r="AU422" s="16" t="s">
        <v>83</v>
      </c>
    </row>
    <row r="423" spans="1:65" s="13" customFormat="1" ht="22.5">
      <c r="B423" s="199"/>
      <c r="C423" s="200"/>
      <c r="D423" s="194" t="s">
        <v>135</v>
      </c>
      <c r="E423" s="201" t="s">
        <v>1</v>
      </c>
      <c r="F423" s="202" t="s">
        <v>566</v>
      </c>
      <c r="G423" s="200"/>
      <c r="H423" s="203">
        <v>0.156</v>
      </c>
      <c r="I423" s="204"/>
      <c r="J423" s="200"/>
      <c r="K423" s="200"/>
      <c r="L423" s="205"/>
      <c r="M423" s="206"/>
      <c r="N423" s="207"/>
      <c r="O423" s="207"/>
      <c r="P423" s="207"/>
      <c r="Q423" s="207"/>
      <c r="R423" s="207"/>
      <c r="S423" s="207"/>
      <c r="T423" s="208"/>
      <c r="AT423" s="209" t="s">
        <v>135</v>
      </c>
      <c r="AU423" s="209" t="s">
        <v>83</v>
      </c>
      <c r="AV423" s="13" t="s">
        <v>83</v>
      </c>
      <c r="AW423" s="13" t="s">
        <v>30</v>
      </c>
      <c r="AX423" s="13" t="s">
        <v>81</v>
      </c>
      <c r="AY423" s="209" t="s">
        <v>124</v>
      </c>
    </row>
    <row r="424" spans="1:65" s="12" customFormat="1" ht="22.9" customHeight="1">
      <c r="B424" s="165"/>
      <c r="C424" s="166"/>
      <c r="D424" s="167" t="s">
        <v>72</v>
      </c>
      <c r="E424" s="179" t="s">
        <v>131</v>
      </c>
      <c r="F424" s="179" t="s">
        <v>567</v>
      </c>
      <c r="G424" s="166"/>
      <c r="H424" s="166"/>
      <c r="I424" s="169"/>
      <c r="J424" s="180">
        <f>BK424</f>
        <v>0</v>
      </c>
      <c r="K424" s="166"/>
      <c r="L424" s="171"/>
      <c r="M424" s="172"/>
      <c r="N424" s="173"/>
      <c r="O424" s="173"/>
      <c r="P424" s="174">
        <f>SUM(P425:P452)</f>
        <v>0</v>
      </c>
      <c r="Q424" s="173"/>
      <c r="R424" s="174">
        <f>SUM(R425:R452)</f>
        <v>59.563952</v>
      </c>
      <c r="S424" s="173"/>
      <c r="T424" s="175">
        <f>SUM(T425:T452)</f>
        <v>0</v>
      </c>
      <c r="AR424" s="176" t="s">
        <v>81</v>
      </c>
      <c r="AT424" s="177" t="s">
        <v>72</v>
      </c>
      <c r="AU424" s="177" t="s">
        <v>81</v>
      </c>
      <c r="AY424" s="176" t="s">
        <v>124</v>
      </c>
      <c r="BK424" s="178">
        <f>SUM(BK425:BK452)</f>
        <v>0</v>
      </c>
    </row>
    <row r="425" spans="1:65" s="2" customFormat="1" ht="24.2" customHeight="1">
      <c r="A425" s="33"/>
      <c r="B425" s="34"/>
      <c r="C425" s="181" t="s">
        <v>568</v>
      </c>
      <c r="D425" s="181" t="s">
        <v>126</v>
      </c>
      <c r="E425" s="182" t="s">
        <v>569</v>
      </c>
      <c r="F425" s="183" t="s">
        <v>570</v>
      </c>
      <c r="G425" s="184" t="s">
        <v>129</v>
      </c>
      <c r="H425" s="185">
        <v>40.700000000000003</v>
      </c>
      <c r="I425" s="186"/>
      <c r="J425" s="187">
        <f>ROUND(I425*H425,2)</f>
        <v>0</v>
      </c>
      <c r="K425" s="183" t="s">
        <v>130</v>
      </c>
      <c r="L425" s="38"/>
      <c r="M425" s="188" t="s">
        <v>1</v>
      </c>
      <c r="N425" s="189" t="s">
        <v>38</v>
      </c>
      <c r="O425" s="70"/>
      <c r="P425" s="190">
        <f>O425*H425</f>
        <v>0</v>
      </c>
      <c r="Q425" s="190">
        <v>0</v>
      </c>
      <c r="R425" s="190">
        <f>Q425*H425</f>
        <v>0</v>
      </c>
      <c r="S425" s="190">
        <v>0</v>
      </c>
      <c r="T425" s="191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92" t="s">
        <v>131</v>
      </c>
      <c r="AT425" s="192" t="s">
        <v>126</v>
      </c>
      <c r="AU425" s="192" t="s">
        <v>83</v>
      </c>
      <c r="AY425" s="16" t="s">
        <v>124</v>
      </c>
      <c r="BE425" s="193">
        <f>IF(N425="základní",J425,0)</f>
        <v>0</v>
      </c>
      <c r="BF425" s="193">
        <f>IF(N425="snížená",J425,0)</f>
        <v>0</v>
      </c>
      <c r="BG425" s="193">
        <f>IF(N425="zákl. přenesená",J425,0)</f>
        <v>0</v>
      </c>
      <c r="BH425" s="193">
        <f>IF(N425="sníž. přenesená",J425,0)</f>
        <v>0</v>
      </c>
      <c r="BI425" s="193">
        <f>IF(N425="nulová",J425,0)</f>
        <v>0</v>
      </c>
      <c r="BJ425" s="16" t="s">
        <v>81</v>
      </c>
      <c r="BK425" s="193">
        <f>ROUND(I425*H425,2)</f>
        <v>0</v>
      </c>
      <c r="BL425" s="16" t="s">
        <v>131</v>
      </c>
      <c r="BM425" s="192" t="s">
        <v>571</v>
      </c>
    </row>
    <row r="426" spans="1:65" s="2" customFormat="1" ht="19.5">
      <c r="A426" s="33"/>
      <c r="B426" s="34"/>
      <c r="C426" s="35"/>
      <c r="D426" s="194" t="s">
        <v>133</v>
      </c>
      <c r="E426" s="35"/>
      <c r="F426" s="195" t="s">
        <v>572</v>
      </c>
      <c r="G426" s="35"/>
      <c r="H426" s="35"/>
      <c r="I426" s="196"/>
      <c r="J426" s="35"/>
      <c r="K426" s="35"/>
      <c r="L426" s="38"/>
      <c r="M426" s="197"/>
      <c r="N426" s="198"/>
      <c r="O426" s="70"/>
      <c r="P426" s="70"/>
      <c r="Q426" s="70"/>
      <c r="R426" s="70"/>
      <c r="S426" s="70"/>
      <c r="T426" s="71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133</v>
      </c>
      <c r="AU426" s="16" t="s">
        <v>83</v>
      </c>
    </row>
    <row r="427" spans="1:65" s="2" customFormat="1" ht="39">
      <c r="A427" s="33"/>
      <c r="B427" s="34"/>
      <c r="C427" s="35"/>
      <c r="D427" s="194" t="s">
        <v>141</v>
      </c>
      <c r="E427" s="35"/>
      <c r="F427" s="210" t="s">
        <v>573</v>
      </c>
      <c r="G427" s="35"/>
      <c r="H427" s="35"/>
      <c r="I427" s="196"/>
      <c r="J427" s="35"/>
      <c r="K427" s="35"/>
      <c r="L427" s="38"/>
      <c r="M427" s="197"/>
      <c r="N427" s="198"/>
      <c r="O427" s="70"/>
      <c r="P427" s="70"/>
      <c r="Q427" s="70"/>
      <c r="R427" s="70"/>
      <c r="S427" s="70"/>
      <c r="T427" s="71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141</v>
      </c>
      <c r="AU427" s="16" t="s">
        <v>83</v>
      </c>
    </row>
    <row r="428" spans="1:65" s="13" customFormat="1" ht="11.25">
      <c r="B428" s="199"/>
      <c r="C428" s="200"/>
      <c r="D428" s="194" t="s">
        <v>135</v>
      </c>
      <c r="E428" s="201" t="s">
        <v>1</v>
      </c>
      <c r="F428" s="202" t="s">
        <v>574</v>
      </c>
      <c r="G428" s="200"/>
      <c r="H428" s="203">
        <v>40.700000000000003</v>
      </c>
      <c r="I428" s="204"/>
      <c r="J428" s="200"/>
      <c r="K428" s="200"/>
      <c r="L428" s="205"/>
      <c r="M428" s="206"/>
      <c r="N428" s="207"/>
      <c r="O428" s="207"/>
      <c r="P428" s="207"/>
      <c r="Q428" s="207"/>
      <c r="R428" s="207"/>
      <c r="S428" s="207"/>
      <c r="T428" s="208"/>
      <c r="AT428" s="209" t="s">
        <v>135</v>
      </c>
      <c r="AU428" s="209" t="s">
        <v>83</v>
      </c>
      <c r="AV428" s="13" t="s">
        <v>83</v>
      </c>
      <c r="AW428" s="13" t="s">
        <v>30</v>
      </c>
      <c r="AX428" s="13" t="s">
        <v>81</v>
      </c>
      <c r="AY428" s="209" t="s">
        <v>124</v>
      </c>
    </row>
    <row r="429" spans="1:65" s="2" customFormat="1" ht="24.2" customHeight="1">
      <c r="A429" s="33"/>
      <c r="B429" s="34"/>
      <c r="C429" s="181" t="s">
        <v>575</v>
      </c>
      <c r="D429" s="181" t="s">
        <v>126</v>
      </c>
      <c r="E429" s="182" t="s">
        <v>576</v>
      </c>
      <c r="F429" s="183" t="s">
        <v>577</v>
      </c>
      <c r="G429" s="184" t="s">
        <v>129</v>
      </c>
      <c r="H429" s="185">
        <v>52.8</v>
      </c>
      <c r="I429" s="186"/>
      <c r="J429" s="187">
        <f>ROUND(I429*H429,2)</f>
        <v>0</v>
      </c>
      <c r="K429" s="183" t="s">
        <v>130</v>
      </c>
      <c r="L429" s="38"/>
      <c r="M429" s="188" t="s">
        <v>1</v>
      </c>
      <c r="N429" s="189" t="s">
        <v>38</v>
      </c>
      <c r="O429" s="70"/>
      <c r="P429" s="190">
        <f>O429*H429</f>
        <v>0</v>
      </c>
      <c r="Q429" s="190">
        <v>0.49562</v>
      </c>
      <c r="R429" s="190">
        <f>Q429*H429</f>
        <v>26.168735999999999</v>
      </c>
      <c r="S429" s="190">
        <v>0</v>
      </c>
      <c r="T429" s="191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92" t="s">
        <v>131</v>
      </c>
      <c r="AT429" s="192" t="s">
        <v>126</v>
      </c>
      <c r="AU429" s="192" t="s">
        <v>83</v>
      </c>
      <c r="AY429" s="16" t="s">
        <v>124</v>
      </c>
      <c r="BE429" s="193">
        <f>IF(N429="základní",J429,0)</f>
        <v>0</v>
      </c>
      <c r="BF429" s="193">
        <f>IF(N429="snížená",J429,0)</f>
        <v>0</v>
      </c>
      <c r="BG429" s="193">
        <f>IF(N429="zákl. přenesená",J429,0)</f>
        <v>0</v>
      </c>
      <c r="BH429" s="193">
        <f>IF(N429="sníž. přenesená",J429,0)</f>
        <v>0</v>
      </c>
      <c r="BI429" s="193">
        <f>IF(N429="nulová",J429,0)</f>
        <v>0</v>
      </c>
      <c r="BJ429" s="16" t="s">
        <v>81</v>
      </c>
      <c r="BK429" s="193">
        <f>ROUND(I429*H429,2)</f>
        <v>0</v>
      </c>
      <c r="BL429" s="16" t="s">
        <v>131</v>
      </c>
      <c r="BM429" s="192" t="s">
        <v>578</v>
      </c>
    </row>
    <row r="430" spans="1:65" s="2" customFormat="1" ht="19.5">
      <c r="A430" s="33"/>
      <c r="B430" s="34"/>
      <c r="C430" s="35"/>
      <c r="D430" s="194" t="s">
        <v>133</v>
      </c>
      <c r="E430" s="35"/>
      <c r="F430" s="195" t="s">
        <v>579</v>
      </c>
      <c r="G430" s="35"/>
      <c r="H430" s="35"/>
      <c r="I430" s="196"/>
      <c r="J430" s="35"/>
      <c r="K430" s="35"/>
      <c r="L430" s="38"/>
      <c r="M430" s="197"/>
      <c r="N430" s="198"/>
      <c r="O430" s="70"/>
      <c r="P430" s="70"/>
      <c r="Q430" s="70"/>
      <c r="R430" s="70"/>
      <c r="S430" s="70"/>
      <c r="T430" s="71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6" t="s">
        <v>133</v>
      </c>
      <c r="AU430" s="16" t="s">
        <v>83</v>
      </c>
    </row>
    <row r="431" spans="1:65" s="2" customFormat="1" ht="39">
      <c r="A431" s="33"/>
      <c r="B431" s="34"/>
      <c r="C431" s="35"/>
      <c r="D431" s="194" t="s">
        <v>141</v>
      </c>
      <c r="E431" s="35"/>
      <c r="F431" s="210" t="s">
        <v>580</v>
      </c>
      <c r="G431" s="35"/>
      <c r="H431" s="35"/>
      <c r="I431" s="196"/>
      <c r="J431" s="35"/>
      <c r="K431" s="35"/>
      <c r="L431" s="38"/>
      <c r="M431" s="197"/>
      <c r="N431" s="198"/>
      <c r="O431" s="70"/>
      <c r="P431" s="70"/>
      <c r="Q431" s="70"/>
      <c r="R431" s="70"/>
      <c r="S431" s="70"/>
      <c r="T431" s="71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6" t="s">
        <v>141</v>
      </c>
      <c r="AU431" s="16" t="s">
        <v>83</v>
      </c>
    </row>
    <row r="432" spans="1:65" s="13" customFormat="1" ht="22.5">
      <c r="B432" s="199"/>
      <c r="C432" s="200"/>
      <c r="D432" s="194" t="s">
        <v>135</v>
      </c>
      <c r="E432" s="201" t="s">
        <v>1</v>
      </c>
      <c r="F432" s="202" t="s">
        <v>581</v>
      </c>
      <c r="G432" s="200"/>
      <c r="H432" s="203">
        <v>52.8</v>
      </c>
      <c r="I432" s="204"/>
      <c r="J432" s="200"/>
      <c r="K432" s="200"/>
      <c r="L432" s="205"/>
      <c r="M432" s="206"/>
      <c r="N432" s="207"/>
      <c r="O432" s="207"/>
      <c r="P432" s="207"/>
      <c r="Q432" s="207"/>
      <c r="R432" s="207"/>
      <c r="S432" s="207"/>
      <c r="T432" s="208"/>
      <c r="AT432" s="209" t="s">
        <v>135</v>
      </c>
      <c r="AU432" s="209" t="s">
        <v>83</v>
      </c>
      <c r="AV432" s="13" t="s">
        <v>83</v>
      </c>
      <c r="AW432" s="13" t="s">
        <v>30</v>
      </c>
      <c r="AX432" s="13" t="s">
        <v>81</v>
      </c>
      <c r="AY432" s="209" t="s">
        <v>124</v>
      </c>
    </row>
    <row r="433" spans="1:65" s="2" customFormat="1" ht="33" customHeight="1">
      <c r="A433" s="33"/>
      <c r="B433" s="34"/>
      <c r="C433" s="181" t="s">
        <v>582</v>
      </c>
      <c r="D433" s="181" t="s">
        <v>126</v>
      </c>
      <c r="E433" s="182" t="s">
        <v>583</v>
      </c>
      <c r="F433" s="183" t="s">
        <v>584</v>
      </c>
      <c r="G433" s="184" t="s">
        <v>212</v>
      </c>
      <c r="H433" s="185">
        <v>1.98</v>
      </c>
      <c r="I433" s="186"/>
      <c r="J433" s="187">
        <f>ROUND(I433*H433,2)</f>
        <v>0</v>
      </c>
      <c r="K433" s="183" t="s">
        <v>130</v>
      </c>
      <c r="L433" s="38"/>
      <c r="M433" s="188" t="s">
        <v>1</v>
      </c>
      <c r="N433" s="189" t="s">
        <v>38</v>
      </c>
      <c r="O433" s="70"/>
      <c r="P433" s="190">
        <f>O433*H433</f>
        <v>0</v>
      </c>
      <c r="Q433" s="190">
        <v>0</v>
      </c>
      <c r="R433" s="190">
        <f>Q433*H433</f>
        <v>0</v>
      </c>
      <c r="S433" s="190">
        <v>0</v>
      </c>
      <c r="T433" s="191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92" t="s">
        <v>131</v>
      </c>
      <c r="AT433" s="192" t="s">
        <v>126</v>
      </c>
      <c r="AU433" s="192" t="s">
        <v>83</v>
      </c>
      <c r="AY433" s="16" t="s">
        <v>124</v>
      </c>
      <c r="BE433" s="193">
        <f>IF(N433="základní",J433,0)</f>
        <v>0</v>
      </c>
      <c r="BF433" s="193">
        <f>IF(N433="snížená",J433,0)</f>
        <v>0</v>
      </c>
      <c r="BG433" s="193">
        <f>IF(N433="zákl. přenesená",J433,0)</f>
        <v>0</v>
      </c>
      <c r="BH433" s="193">
        <f>IF(N433="sníž. přenesená",J433,0)</f>
        <v>0</v>
      </c>
      <c r="BI433" s="193">
        <f>IF(N433="nulová",J433,0)</f>
        <v>0</v>
      </c>
      <c r="BJ433" s="16" t="s">
        <v>81</v>
      </c>
      <c r="BK433" s="193">
        <f>ROUND(I433*H433,2)</f>
        <v>0</v>
      </c>
      <c r="BL433" s="16" t="s">
        <v>131</v>
      </c>
      <c r="BM433" s="192" t="s">
        <v>585</v>
      </c>
    </row>
    <row r="434" spans="1:65" s="2" customFormat="1" ht="29.25">
      <c r="A434" s="33"/>
      <c r="B434" s="34"/>
      <c r="C434" s="35"/>
      <c r="D434" s="194" t="s">
        <v>133</v>
      </c>
      <c r="E434" s="35"/>
      <c r="F434" s="195" t="s">
        <v>586</v>
      </c>
      <c r="G434" s="35"/>
      <c r="H434" s="35"/>
      <c r="I434" s="196"/>
      <c r="J434" s="35"/>
      <c r="K434" s="35"/>
      <c r="L434" s="38"/>
      <c r="M434" s="197"/>
      <c r="N434" s="198"/>
      <c r="O434" s="70"/>
      <c r="P434" s="70"/>
      <c r="Q434" s="70"/>
      <c r="R434" s="70"/>
      <c r="S434" s="70"/>
      <c r="T434" s="71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6" t="s">
        <v>133</v>
      </c>
      <c r="AU434" s="16" t="s">
        <v>83</v>
      </c>
    </row>
    <row r="435" spans="1:65" s="2" customFormat="1" ht="39">
      <c r="A435" s="33"/>
      <c r="B435" s="34"/>
      <c r="C435" s="35"/>
      <c r="D435" s="194" t="s">
        <v>141</v>
      </c>
      <c r="E435" s="35"/>
      <c r="F435" s="210" t="s">
        <v>587</v>
      </c>
      <c r="G435" s="35"/>
      <c r="H435" s="35"/>
      <c r="I435" s="196"/>
      <c r="J435" s="35"/>
      <c r="K435" s="35"/>
      <c r="L435" s="38"/>
      <c r="M435" s="197"/>
      <c r="N435" s="198"/>
      <c r="O435" s="70"/>
      <c r="P435" s="70"/>
      <c r="Q435" s="70"/>
      <c r="R435" s="70"/>
      <c r="S435" s="70"/>
      <c r="T435" s="71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141</v>
      </c>
      <c r="AU435" s="16" t="s">
        <v>83</v>
      </c>
    </row>
    <row r="436" spans="1:65" s="13" customFormat="1" ht="22.5">
      <c r="B436" s="199"/>
      <c r="C436" s="200"/>
      <c r="D436" s="194" t="s">
        <v>135</v>
      </c>
      <c r="E436" s="201" t="s">
        <v>1</v>
      </c>
      <c r="F436" s="202" t="s">
        <v>588</v>
      </c>
      <c r="G436" s="200"/>
      <c r="H436" s="203">
        <v>1.98</v>
      </c>
      <c r="I436" s="204"/>
      <c r="J436" s="200"/>
      <c r="K436" s="200"/>
      <c r="L436" s="205"/>
      <c r="M436" s="206"/>
      <c r="N436" s="207"/>
      <c r="O436" s="207"/>
      <c r="P436" s="207"/>
      <c r="Q436" s="207"/>
      <c r="R436" s="207"/>
      <c r="S436" s="207"/>
      <c r="T436" s="208"/>
      <c r="AT436" s="209" t="s">
        <v>135</v>
      </c>
      <c r="AU436" s="209" t="s">
        <v>83</v>
      </c>
      <c r="AV436" s="13" t="s">
        <v>83</v>
      </c>
      <c r="AW436" s="13" t="s">
        <v>30</v>
      </c>
      <c r="AX436" s="13" t="s">
        <v>81</v>
      </c>
      <c r="AY436" s="209" t="s">
        <v>124</v>
      </c>
    </row>
    <row r="437" spans="1:65" s="2" customFormat="1" ht="24.2" customHeight="1">
      <c r="A437" s="33"/>
      <c r="B437" s="34"/>
      <c r="C437" s="181" t="s">
        <v>589</v>
      </c>
      <c r="D437" s="181" t="s">
        <v>126</v>
      </c>
      <c r="E437" s="182" t="s">
        <v>590</v>
      </c>
      <c r="F437" s="183" t="s">
        <v>591</v>
      </c>
      <c r="G437" s="184" t="s">
        <v>212</v>
      </c>
      <c r="H437" s="185">
        <v>1.2749999999999999</v>
      </c>
      <c r="I437" s="186"/>
      <c r="J437" s="187">
        <f>ROUND(I437*H437,2)</f>
        <v>0</v>
      </c>
      <c r="K437" s="183" t="s">
        <v>130</v>
      </c>
      <c r="L437" s="38"/>
      <c r="M437" s="188" t="s">
        <v>1</v>
      </c>
      <c r="N437" s="189" t="s">
        <v>38</v>
      </c>
      <c r="O437" s="70"/>
      <c r="P437" s="190">
        <f>O437*H437</f>
        <v>0</v>
      </c>
      <c r="Q437" s="190">
        <v>0</v>
      </c>
      <c r="R437" s="190">
        <f>Q437*H437</f>
        <v>0</v>
      </c>
      <c r="S437" s="190">
        <v>0</v>
      </c>
      <c r="T437" s="191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92" t="s">
        <v>131</v>
      </c>
      <c r="AT437" s="192" t="s">
        <v>126</v>
      </c>
      <c r="AU437" s="192" t="s">
        <v>83</v>
      </c>
      <c r="AY437" s="16" t="s">
        <v>124</v>
      </c>
      <c r="BE437" s="193">
        <f>IF(N437="základní",J437,0)</f>
        <v>0</v>
      </c>
      <c r="BF437" s="193">
        <f>IF(N437="snížená",J437,0)</f>
        <v>0</v>
      </c>
      <c r="BG437" s="193">
        <f>IF(N437="zákl. přenesená",J437,0)</f>
        <v>0</v>
      </c>
      <c r="BH437" s="193">
        <f>IF(N437="sníž. přenesená",J437,0)</f>
        <v>0</v>
      </c>
      <c r="BI437" s="193">
        <f>IF(N437="nulová",J437,0)</f>
        <v>0</v>
      </c>
      <c r="BJ437" s="16" t="s">
        <v>81</v>
      </c>
      <c r="BK437" s="193">
        <f>ROUND(I437*H437,2)</f>
        <v>0</v>
      </c>
      <c r="BL437" s="16" t="s">
        <v>131</v>
      </c>
      <c r="BM437" s="192" t="s">
        <v>592</v>
      </c>
    </row>
    <row r="438" spans="1:65" s="2" customFormat="1" ht="29.25">
      <c r="A438" s="33"/>
      <c r="B438" s="34"/>
      <c r="C438" s="35"/>
      <c r="D438" s="194" t="s">
        <v>133</v>
      </c>
      <c r="E438" s="35"/>
      <c r="F438" s="195" t="s">
        <v>593</v>
      </c>
      <c r="G438" s="35"/>
      <c r="H438" s="35"/>
      <c r="I438" s="196"/>
      <c r="J438" s="35"/>
      <c r="K438" s="35"/>
      <c r="L438" s="38"/>
      <c r="M438" s="197"/>
      <c r="N438" s="198"/>
      <c r="O438" s="70"/>
      <c r="P438" s="70"/>
      <c r="Q438" s="70"/>
      <c r="R438" s="70"/>
      <c r="S438" s="70"/>
      <c r="T438" s="71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6" t="s">
        <v>133</v>
      </c>
      <c r="AU438" s="16" t="s">
        <v>83</v>
      </c>
    </row>
    <row r="439" spans="1:65" s="2" customFormat="1" ht="68.25">
      <c r="A439" s="33"/>
      <c r="B439" s="34"/>
      <c r="C439" s="35"/>
      <c r="D439" s="194" t="s">
        <v>141</v>
      </c>
      <c r="E439" s="35"/>
      <c r="F439" s="210" t="s">
        <v>594</v>
      </c>
      <c r="G439" s="35"/>
      <c r="H439" s="35"/>
      <c r="I439" s="196"/>
      <c r="J439" s="35"/>
      <c r="K439" s="35"/>
      <c r="L439" s="38"/>
      <c r="M439" s="197"/>
      <c r="N439" s="198"/>
      <c r="O439" s="70"/>
      <c r="P439" s="70"/>
      <c r="Q439" s="70"/>
      <c r="R439" s="70"/>
      <c r="S439" s="70"/>
      <c r="T439" s="7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141</v>
      </c>
      <c r="AU439" s="16" t="s">
        <v>83</v>
      </c>
    </row>
    <row r="440" spans="1:65" s="13" customFormat="1" ht="11.25">
      <c r="B440" s="199"/>
      <c r="C440" s="200"/>
      <c r="D440" s="194" t="s">
        <v>135</v>
      </c>
      <c r="E440" s="201" t="s">
        <v>1</v>
      </c>
      <c r="F440" s="202" t="s">
        <v>595</v>
      </c>
      <c r="G440" s="200"/>
      <c r="H440" s="203">
        <v>1.2749999999999999</v>
      </c>
      <c r="I440" s="204"/>
      <c r="J440" s="200"/>
      <c r="K440" s="200"/>
      <c r="L440" s="205"/>
      <c r="M440" s="206"/>
      <c r="N440" s="207"/>
      <c r="O440" s="207"/>
      <c r="P440" s="207"/>
      <c r="Q440" s="207"/>
      <c r="R440" s="207"/>
      <c r="S440" s="207"/>
      <c r="T440" s="208"/>
      <c r="AT440" s="209" t="s">
        <v>135</v>
      </c>
      <c r="AU440" s="209" t="s">
        <v>83</v>
      </c>
      <c r="AV440" s="13" t="s">
        <v>83</v>
      </c>
      <c r="AW440" s="13" t="s">
        <v>30</v>
      </c>
      <c r="AX440" s="13" t="s">
        <v>81</v>
      </c>
      <c r="AY440" s="209" t="s">
        <v>124</v>
      </c>
    </row>
    <row r="441" spans="1:65" s="2" customFormat="1" ht="24.2" customHeight="1">
      <c r="A441" s="33"/>
      <c r="B441" s="34"/>
      <c r="C441" s="181" t="s">
        <v>596</v>
      </c>
      <c r="D441" s="181" t="s">
        <v>126</v>
      </c>
      <c r="E441" s="182" t="s">
        <v>597</v>
      </c>
      <c r="F441" s="183" t="s">
        <v>598</v>
      </c>
      <c r="G441" s="184" t="s">
        <v>212</v>
      </c>
      <c r="H441" s="185">
        <v>5.94</v>
      </c>
      <c r="I441" s="186"/>
      <c r="J441" s="187">
        <f>ROUND(I441*H441,2)</f>
        <v>0</v>
      </c>
      <c r="K441" s="183" t="s">
        <v>130</v>
      </c>
      <c r="L441" s="38"/>
      <c r="M441" s="188" t="s">
        <v>1</v>
      </c>
      <c r="N441" s="189" t="s">
        <v>38</v>
      </c>
      <c r="O441" s="70"/>
      <c r="P441" s="190">
        <f>O441*H441</f>
        <v>0</v>
      </c>
      <c r="Q441" s="190">
        <v>0</v>
      </c>
      <c r="R441" s="190">
        <f>Q441*H441</f>
        <v>0</v>
      </c>
      <c r="S441" s="190">
        <v>0</v>
      </c>
      <c r="T441" s="191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92" t="s">
        <v>131</v>
      </c>
      <c r="AT441" s="192" t="s">
        <v>126</v>
      </c>
      <c r="AU441" s="192" t="s">
        <v>83</v>
      </c>
      <c r="AY441" s="16" t="s">
        <v>124</v>
      </c>
      <c r="BE441" s="193">
        <f>IF(N441="základní",J441,0)</f>
        <v>0</v>
      </c>
      <c r="BF441" s="193">
        <f>IF(N441="snížená",J441,0)</f>
        <v>0</v>
      </c>
      <c r="BG441" s="193">
        <f>IF(N441="zákl. přenesená",J441,0)</f>
        <v>0</v>
      </c>
      <c r="BH441" s="193">
        <f>IF(N441="sníž. přenesená",J441,0)</f>
        <v>0</v>
      </c>
      <c r="BI441" s="193">
        <f>IF(N441="nulová",J441,0)</f>
        <v>0</v>
      </c>
      <c r="BJ441" s="16" t="s">
        <v>81</v>
      </c>
      <c r="BK441" s="193">
        <f>ROUND(I441*H441,2)</f>
        <v>0</v>
      </c>
      <c r="BL441" s="16" t="s">
        <v>131</v>
      </c>
      <c r="BM441" s="192" t="s">
        <v>599</v>
      </c>
    </row>
    <row r="442" spans="1:65" s="2" customFormat="1" ht="29.25">
      <c r="A442" s="33"/>
      <c r="B442" s="34"/>
      <c r="C442" s="35"/>
      <c r="D442" s="194" t="s">
        <v>133</v>
      </c>
      <c r="E442" s="35"/>
      <c r="F442" s="195" t="s">
        <v>600</v>
      </c>
      <c r="G442" s="35"/>
      <c r="H442" s="35"/>
      <c r="I442" s="196"/>
      <c r="J442" s="35"/>
      <c r="K442" s="35"/>
      <c r="L442" s="38"/>
      <c r="M442" s="197"/>
      <c r="N442" s="198"/>
      <c r="O442" s="70"/>
      <c r="P442" s="70"/>
      <c r="Q442" s="70"/>
      <c r="R442" s="70"/>
      <c r="S442" s="70"/>
      <c r="T442" s="71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6" t="s">
        <v>133</v>
      </c>
      <c r="AU442" s="16" t="s">
        <v>83</v>
      </c>
    </row>
    <row r="443" spans="1:65" s="2" customFormat="1" ht="58.5">
      <c r="A443" s="33"/>
      <c r="B443" s="34"/>
      <c r="C443" s="35"/>
      <c r="D443" s="194" t="s">
        <v>141</v>
      </c>
      <c r="E443" s="35"/>
      <c r="F443" s="210" t="s">
        <v>601</v>
      </c>
      <c r="G443" s="35"/>
      <c r="H443" s="35"/>
      <c r="I443" s="196"/>
      <c r="J443" s="35"/>
      <c r="K443" s="35"/>
      <c r="L443" s="38"/>
      <c r="M443" s="197"/>
      <c r="N443" s="198"/>
      <c r="O443" s="70"/>
      <c r="P443" s="70"/>
      <c r="Q443" s="70"/>
      <c r="R443" s="70"/>
      <c r="S443" s="70"/>
      <c r="T443" s="71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6" t="s">
        <v>141</v>
      </c>
      <c r="AU443" s="16" t="s">
        <v>83</v>
      </c>
    </row>
    <row r="444" spans="1:65" s="13" customFormat="1" ht="11.25">
      <c r="B444" s="199"/>
      <c r="C444" s="200"/>
      <c r="D444" s="194" t="s">
        <v>135</v>
      </c>
      <c r="E444" s="201" t="s">
        <v>1</v>
      </c>
      <c r="F444" s="202" t="s">
        <v>602</v>
      </c>
      <c r="G444" s="200"/>
      <c r="H444" s="203">
        <v>5.94</v>
      </c>
      <c r="I444" s="204"/>
      <c r="J444" s="200"/>
      <c r="K444" s="200"/>
      <c r="L444" s="205"/>
      <c r="M444" s="206"/>
      <c r="N444" s="207"/>
      <c r="O444" s="207"/>
      <c r="P444" s="207"/>
      <c r="Q444" s="207"/>
      <c r="R444" s="207"/>
      <c r="S444" s="207"/>
      <c r="T444" s="208"/>
      <c r="AT444" s="209" t="s">
        <v>135</v>
      </c>
      <c r="AU444" s="209" t="s">
        <v>83</v>
      </c>
      <c r="AV444" s="13" t="s">
        <v>83</v>
      </c>
      <c r="AW444" s="13" t="s">
        <v>30</v>
      </c>
      <c r="AX444" s="13" t="s">
        <v>81</v>
      </c>
      <c r="AY444" s="209" t="s">
        <v>124</v>
      </c>
    </row>
    <row r="445" spans="1:65" s="2" customFormat="1" ht="21.75" customHeight="1">
      <c r="A445" s="33"/>
      <c r="B445" s="34"/>
      <c r="C445" s="181" t="s">
        <v>603</v>
      </c>
      <c r="D445" s="181" t="s">
        <v>126</v>
      </c>
      <c r="E445" s="182" t="s">
        <v>604</v>
      </c>
      <c r="F445" s="183" t="s">
        <v>605</v>
      </c>
      <c r="G445" s="184" t="s">
        <v>212</v>
      </c>
      <c r="H445" s="185">
        <v>1.8</v>
      </c>
      <c r="I445" s="186"/>
      <c r="J445" s="187">
        <f>ROUND(I445*H445,2)</f>
        <v>0</v>
      </c>
      <c r="K445" s="183" t="s">
        <v>130</v>
      </c>
      <c r="L445" s="38"/>
      <c r="M445" s="188" t="s">
        <v>1</v>
      </c>
      <c r="N445" s="189" t="s">
        <v>38</v>
      </c>
      <c r="O445" s="70"/>
      <c r="P445" s="190">
        <f>O445*H445</f>
        <v>0</v>
      </c>
      <c r="Q445" s="190">
        <v>2.5068199999999998</v>
      </c>
      <c r="R445" s="190">
        <f>Q445*H445</f>
        <v>4.512276</v>
      </c>
      <c r="S445" s="190">
        <v>0</v>
      </c>
      <c r="T445" s="191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92" t="s">
        <v>131</v>
      </c>
      <c r="AT445" s="192" t="s">
        <v>126</v>
      </c>
      <c r="AU445" s="192" t="s">
        <v>83</v>
      </c>
      <c r="AY445" s="16" t="s">
        <v>124</v>
      </c>
      <c r="BE445" s="193">
        <f>IF(N445="základní",J445,0)</f>
        <v>0</v>
      </c>
      <c r="BF445" s="193">
        <f>IF(N445="snížená",J445,0)</f>
        <v>0</v>
      </c>
      <c r="BG445" s="193">
        <f>IF(N445="zákl. přenesená",J445,0)</f>
        <v>0</v>
      </c>
      <c r="BH445" s="193">
        <f>IF(N445="sníž. přenesená",J445,0)</f>
        <v>0</v>
      </c>
      <c r="BI445" s="193">
        <f>IF(N445="nulová",J445,0)</f>
        <v>0</v>
      </c>
      <c r="BJ445" s="16" t="s">
        <v>81</v>
      </c>
      <c r="BK445" s="193">
        <f>ROUND(I445*H445,2)</f>
        <v>0</v>
      </c>
      <c r="BL445" s="16" t="s">
        <v>131</v>
      </c>
      <c r="BM445" s="192" t="s">
        <v>606</v>
      </c>
    </row>
    <row r="446" spans="1:65" s="2" customFormat="1" ht="29.25">
      <c r="A446" s="33"/>
      <c r="B446" s="34"/>
      <c r="C446" s="35"/>
      <c r="D446" s="194" t="s">
        <v>133</v>
      </c>
      <c r="E446" s="35"/>
      <c r="F446" s="195" t="s">
        <v>607</v>
      </c>
      <c r="G446" s="35"/>
      <c r="H446" s="35"/>
      <c r="I446" s="196"/>
      <c r="J446" s="35"/>
      <c r="K446" s="35"/>
      <c r="L446" s="38"/>
      <c r="M446" s="197"/>
      <c r="N446" s="198"/>
      <c r="O446" s="70"/>
      <c r="P446" s="70"/>
      <c r="Q446" s="70"/>
      <c r="R446" s="70"/>
      <c r="S446" s="70"/>
      <c r="T446" s="71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6" t="s">
        <v>133</v>
      </c>
      <c r="AU446" s="16" t="s">
        <v>83</v>
      </c>
    </row>
    <row r="447" spans="1:65" s="2" customFormat="1" ht="107.25">
      <c r="A447" s="33"/>
      <c r="B447" s="34"/>
      <c r="C447" s="35"/>
      <c r="D447" s="194" t="s">
        <v>141</v>
      </c>
      <c r="E447" s="35"/>
      <c r="F447" s="210" t="s">
        <v>608</v>
      </c>
      <c r="G447" s="35"/>
      <c r="H447" s="35"/>
      <c r="I447" s="196"/>
      <c r="J447" s="35"/>
      <c r="K447" s="35"/>
      <c r="L447" s="38"/>
      <c r="M447" s="197"/>
      <c r="N447" s="198"/>
      <c r="O447" s="70"/>
      <c r="P447" s="70"/>
      <c r="Q447" s="70"/>
      <c r="R447" s="70"/>
      <c r="S447" s="70"/>
      <c r="T447" s="71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6" t="s">
        <v>141</v>
      </c>
      <c r="AU447" s="16" t="s">
        <v>83</v>
      </c>
    </row>
    <row r="448" spans="1:65" s="13" customFormat="1" ht="11.25">
      <c r="B448" s="199"/>
      <c r="C448" s="200"/>
      <c r="D448" s="194" t="s">
        <v>135</v>
      </c>
      <c r="E448" s="201" t="s">
        <v>1</v>
      </c>
      <c r="F448" s="202" t="s">
        <v>609</v>
      </c>
      <c r="G448" s="200"/>
      <c r="H448" s="203">
        <v>1.8</v>
      </c>
      <c r="I448" s="204"/>
      <c r="J448" s="200"/>
      <c r="K448" s="200"/>
      <c r="L448" s="205"/>
      <c r="M448" s="206"/>
      <c r="N448" s="207"/>
      <c r="O448" s="207"/>
      <c r="P448" s="207"/>
      <c r="Q448" s="207"/>
      <c r="R448" s="207"/>
      <c r="S448" s="207"/>
      <c r="T448" s="208"/>
      <c r="AT448" s="209" t="s">
        <v>135</v>
      </c>
      <c r="AU448" s="209" t="s">
        <v>83</v>
      </c>
      <c r="AV448" s="13" t="s">
        <v>83</v>
      </c>
      <c r="AW448" s="13" t="s">
        <v>30</v>
      </c>
      <c r="AX448" s="13" t="s">
        <v>81</v>
      </c>
      <c r="AY448" s="209" t="s">
        <v>124</v>
      </c>
    </row>
    <row r="449" spans="1:65" s="2" customFormat="1" ht="33" customHeight="1">
      <c r="A449" s="33"/>
      <c r="B449" s="34"/>
      <c r="C449" s="181" t="s">
        <v>610</v>
      </c>
      <c r="D449" s="181" t="s">
        <v>126</v>
      </c>
      <c r="E449" s="182" t="s">
        <v>611</v>
      </c>
      <c r="F449" s="183" t="s">
        <v>612</v>
      </c>
      <c r="G449" s="184" t="s">
        <v>129</v>
      </c>
      <c r="H449" s="185">
        <v>37</v>
      </c>
      <c r="I449" s="186"/>
      <c r="J449" s="187">
        <f>ROUND(I449*H449,2)</f>
        <v>0</v>
      </c>
      <c r="K449" s="183" t="s">
        <v>130</v>
      </c>
      <c r="L449" s="38"/>
      <c r="M449" s="188" t="s">
        <v>1</v>
      </c>
      <c r="N449" s="189" t="s">
        <v>38</v>
      </c>
      <c r="O449" s="70"/>
      <c r="P449" s="190">
        <f>O449*H449</f>
        <v>0</v>
      </c>
      <c r="Q449" s="190">
        <v>0.78061999999999998</v>
      </c>
      <c r="R449" s="190">
        <f>Q449*H449</f>
        <v>28.882939999999998</v>
      </c>
      <c r="S449" s="190">
        <v>0</v>
      </c>
      <c r="T449" s="191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2" t="s">
        <v>131</v>
      </c>
      <c r="AT449" s="192" t="s">
        <v>126</v>
      </c>
      <c r="AU449" s="192" t="s">
        <v>83</v>
      </c>
      <c r="AY449" s="16" t="s">
        <v>124</v>
      </c>
      <c r="BE449" s="193">
        <f>IF(N449="základní",J449,0)</f>
        <v>0</v>
      </c>
      <c r="BF449" s="193">
        <f>IF(N449="snížená",J449,0)</f>
        <v>0</v>
      </c>
      <c r="BG449" s="193">
        <f>IF(N449="zákl. přenesená",J449,0)</f>
        <v>0</v>
      </c>
      <c r="BH449" s="193">
        <f>IF(N449="sníž. přenesená",J449,0)</f>
        <v>0</v>
      </c>
      <c r="BI449" s="193">
        <f>IF(N449="nulová",J449,0)</f>
        <v>0</v>
      </c>
      <c r="BJ449" s="16" t="s">
        <v>81</v>
      </c>
      <c r="BK449" s="193">
        <f>ROUND(I449*H449,2)</f>
        <v>0</v>
      </c>
      <c r="BL449" s="16" t="s">
        <v>131</v>
      </c>
      <c r="BM449" s="192" t="s">
        <v>613</v>
      </c>
    </row>
    <row r="450" spans="1:65" s="2" customFormat="1" ht="39">
      <c r="A450" s="33"/>
      <c r="B450" s="34"/>
      <c r="C450" s="35"/>
      <c r="D450" s="194" t="s">
        <v>133</v>
      </c>
      <c r="E450" s="35"/>
      <c r="F450" s="195" t="s">
        <v>614</v>
      </c>
      <c r="G450" s="35"/>
      <c r="H450" s="35"/>
      <c r="I450" s="196"/>
      <c r="J450" s="35"/>
      <c r="K450" s="35"/>
      <c r="L450" s="38"/>
      <c r="M450" s="197"/>
      <c r="N450" s="198"/>
      <c r="O450" s="70"/>
      <c r="P450" s="70"/>
      <c r="Q450" s="70"/>
      <c r="R450" s="70"/>
      <c r="S450" s="70"/>
      <c r="T450" s="7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133</v>
      </c>
      <c r="AU450" s="16" t="s">
        <v>83</v>
      </c>
    </row>
    <row r="451" spans="1:65" s="2" customFormat="1" ht="97.5">
      <c r="A451" s="33"/>
      <c r="B451" s="34"/>
      <c r="C451" s="35"/>
      <c r="D451" s="194" t="s">
        <v>141</v>
      </c>
      <c r="E451" s="35"/>
      <c r="F451" s="210" t="s">
        <v>615</v>
      </c>
      <c r="G451" s="35"/>
      <c r="H451" s="35"/>
      <c r="I451" s="196"/>
      <c r="J451" s="35"/>
      <c r="K451" s="35"/>
      <c r="L451" s="38"/>
      <c r="M451" s="197"/>
      <c r="N451" s="198"/>
      <c r="O451" s="70"/>
      <c r="P451" s="70"/>
      <c r="Q451" s="70"/>
      <c r="R451" s="70"/>
      <c r="S451" s="70"/>
      <c r="T451" s="71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6" t="s">
        <v>141</v>
      </c>
      <c r="AU451" s="16" t="s">
        <v>83</v>
      </c>
    </row>
    <row r="452" spans="1:65" s="13" customFormat="1" ht="11.25">
      <c r="B452" s="199"/>
      <c r="C452" s="200"/>
      <c r="D452" s="194" t="s">
        <v>135</v>
      </c>
      <c r="E452" s="201" t="s">
        <v>1</v>
      </c>
      <c r="F452" s="202" t="s">
        <v>616</v>
      </c>
      <c r="G452" s="200"/>
      <c r="H452" s="203">
        <v>37</v>
      </c>
      <c r="I452" s="204"/>
      <c r="J452" s="200"/>
      <c r="K452" s="200"/>
      <c r="L452" s="205"/>
      <c r="M452" s="206"/>
      <c r="N452" s="207"/>
      <c r="O452" s="207"/>
      <c r="P452" s="207"/>
      <c r="Q452" s="207"/>
      <c r="R452" s="207"/>
      <c r="S452" s="207"/>
      <c r="T452" s="208"/>
      <c r="AT452" s="209" t="s">
        <v>135</v>
      </c>
      <c r="AU452" s="209" t="s">
        <v>83</v>
      </c>
      <c r="AV452" s="13" t="s">
        <v>83</v>
      </c>
      <c r="AW452" s="13" t="s">
        <v>30</v>
      </c>
      <c r="AX452" s="13" t="s">
        <v>81</v>
      </c>
      <c r="AY452" s="209" t="s">
        <v>124</v>
      </c>
    </row>
    <row r="453" spans="1:65" s="12" customFormat="1" ht="22.9" customHeight="1">
      <c r="B453" s="165"/>
      <c r="C453" s="166"/>
      <c r="D453" s="167" t="s">
        <v>72</v>
      </c>
      <c r="E453" s="179" t="s">
        <v>161</v>
      </c>
      <c r="F453" s="179" t="s">
        <v>617</v>
      </c>
      <c r="G453" s="166"/>
      <c r="H453" s="166"/>
      <c r="I453" s="169"/>
      <c r="J453" s="180">
        <f>BK453</f>
        <v>0</v>
      </c>
      <c r="K453" s="166"/>
      <c r="L453" s="171"/>
      <c r="M453" s="172"/>
      <c r="N453" s="173"/>
      <c r="O453" s="173"/>
      <c r="P453" s="174">
        <f>SUM(P454:P538)</f>
        <v>0</v>
      </c>
      <c r="Q453" s="173"/>
      <c r="R453" s="174">
        <f>SUM(R454:R538)</f>
        <v>192.48666</v>
      </c>
      <c r="S453" s="173"/>
      <c r="T453" s="175">
        <f>SUM(T454:T538)</f>
        <v>0</v>
      </c>
      <c r="AR453" s="176" t="s">
        <v>81</v>
      </c>
      <c r="AT453" s="177" t="s">
        <v>72</v>
      </c>
      <c r="AU453" s="177" t="s">
        <v>81</v>
      </c>
      <c r="AY453" s="176" t="s">
        <v>124</v>
      </c>
      <c r="BK453" s="178">
        <f>SUM(BK454:BK538)</f>
        <v>0</v>
      </c>
    </row>
    <row r="454" spans="1:65" s="2" customFormat="1" ht="24.2" customHeight="1">
      <c r="A454" s="33"/>
      <c r="B454" s="34"/>
      <c r="C454" s="181" t="s">
        <v>618</v>
      </c>
      <c r="D454" s="181" t="s">
        <v>126</v>
      </c>
      <c r="E454" s="182" t="s">
        <v>619</v>
      </c>
      <c r="F454" s="183" t="s">
        <v>620</v>
      </c>
      <c r="G454" s="184" t="s">
        <v>129</v>
      </c>
      <c r="H454" s="185">
        <v>8056</v>
      </c>
      <c r="I454" s="186"/>
      <c r="J454" s="187">
        <f>ROUND(I454*H454,2)</f>
        <v>0</v>
      </c>
      <c r="K454" s="183" t="s">
        <v>130</v>
      </c>
      <c r="L454" s="38"/>
      <c r="M454" s="188" t="s">
        <v>1</v>
      </c>
      <c r="N454" s="189" t="s">
        <v>38</v>
      </c>
      <c r="O454" s="70"/>
      <c r="P454" s="190">
        <f>O454*H454</f>
        <v>0</v>
      </c>
      <c r="Q454" s="190">
        <v>0</v>
      </c>
      <c r="R454" s="190">
        <f>Q454*H454</f>
        <v>0</v>
      </c>
      <c r="S454" s="190">
        <v>0</v>
      </c>
      <c r="T454" s="191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92" t="s">
        <v>131</v>
      </c>
      <c r="AT454" s="192" t="s">
        <v>126</v>
      </c>
      <c r="AU454" s="192" t="s">
        <v>83</v>
      </c>
      <c r="AY454" s="16" t="s">
        <v>124</v>
      </c>
      <c r="BE454" s="193">
        <f>IF(N454="základní",J454,0)</f>
        <v>0</v>
      </c>
      <c r="BF454" s="193">
        <f>IF(N454="snížená",J454,0)</f>
        <v>0</v>
      </c>
      <c r="BG454" s="193">
        <f>IF(N454="zákl. přenesená",J454,0)</f>
        <v>0</v>
      </c>
      <c r="BH454" s="193">
        <f>IF(N454="sníž. přenesená",J454,0)</f>
        <v>0</v>
      </c>
      <c r="BI454" s="193">
        <f>IF(N454="nulová",J454,0)</f>
        <v>0</v>
      </c>
      <c r="BJ454" s="16" t="s">
        <v>81</v>
      </c>
      <c r="BK454" s="193">
        <f>ROUND(I454*H454,2)</f>
        <v>0</v>
      </c>
      <c r="BL454" s="16" t="s">
        <v>131</v>
      </c>
      <c r="BM454" s="192" t="s">
        <v>621</v>
      </c>
    </row>
    <row r="455" spans="1:65" s="2" customFormat="1" ht="29.25">
      <c r="A455" s="33"/>
      <c r="B455" s="34"/>
      <c r="C455" s="35"/>
      <c r="D455" s="194" t="s">
        <v>133</v>
      </c>
      <c r="E455" s="35"/>
      <c r="F455" s="195" t="s">
        <v>622</v>
      </c>
      <c r="G455" s="35"/>
      <c r="H455" s="35"/>
      <c r="I455" s="196"/>
      <c r="J455" s="35"/>
      <c r="K455" s="35"/>
      <c r="L455" s="38"/>
      <c r="M455" s="197"/>
      <c r="N455" s="198"/>
      <c r="O455" s="70"/>
      <c r="P455" s="70"/>
      <c r="Q455" s="70"/>
      <c r="R455" s="70"/>
      <c r="S455" s="70"/>
      <c r="T455" s="71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6" t="s">
        <v>133</v>
      </c>
      <c r="AU455" s="16" t="s">
        <v>83</v>
      </c>
    </row>
    <row r="456" spans="1:65" s="2" customFormat="1" ht="136.5">
      <c r="A456" s="33"/>
      <c r="B456" s="34"/>
      <c r="C456" s="35"/>
      <c r="D456" s="194" t="s">
        <v>141</v>
      </c>
      <c r="E456" s="35"/>
      <c r="F456" s="210" t="s">
        <v>623</v>
      </c>
      <c r="G456" s="35"/>
      <c r="H456" s="35"/>
      <c r="I456" s="196"/>
      <c r="J456" s="35"/>
      <c r="K456" s="35"/>
      <c r="L456" s="38"/>
      <c r="M456" s="197"/>
      <c r="N456" s="198"/>
      <c r="O456" s="70"/>
      <c r="P456" s="70"/>
      <c r="Q456" s="70"/>
      <c r="R456" s="70"/>
      <c r="S456" s="70"/>
      <c r="T456" s="71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6" t="s">
        <v>141</v>
      </c>
      <c r="AU456" s="16" t="s">
        <v>83</v>
      </c>
    </row>
    <row r="457" spans="1:65" s="13" customFormat="1" ht="11.25">
      <c r="B457" s="199"/>
      <c r="C457" s="200"/>
      <c r="D457" s="194" t="s">
        <v>135</v>
      </c>
      <c r="E457" s="201" t="s">
        <v>1</v>
      </c>
      <c r="F457" s="202" t="s">
        <v>624</v>
      </c>
      <c r="G457" s="200"/>
      <c r="H457" s="203">
        <v>446.4</v>
      </c>
      <c r="I457" s="204"/>
      <c r="J457" s="200"/>
      <c r="K457" s="200"/>
      <c r="L457" s="205"/>
      <c r="M457" s="206"/>
      <c r="N457" s="207"/>
      <c r="O457" s="207"/>
      <c r="P457" s="207"/>
      <c r="Q457" s="207"/>
      <c r="R457" s="207"/>
      <c r="S457" s="207"/>
      <c r="T457" s="208"/>
      <c r="AT457" s="209" t="s">
        <v>135</v>
      </c>
      <c r="AU457" s="209" t="s">
        <v>83</v>
      </c>
      <c r="AV457" s="13" t="s">
        <v>83</v>
      </c>
      <c r="AW457" s="13" t="s">
        <v>30</v>
      </c>
      <c r="AX457" s="13" t="s">
        <v>73</v>
      </c>
      <c r="AY457" s="209" t="s">
        <v>124</v>
      </c>
    </row>
    <row r="458" spans="1:65" s="13" customFormat="1" ht="22.5">
      <c r="B458" s="199"/>
      <c r="C458" s="200"/>
      <c r="D458" s="194" t="s">
        <v>135</v>
      </c>
      <c r="E458" s="201" t="s">
        <v>1</v>
      </c>
      <c r="F458" s="202" t="s">
        <v>625</v>
      </c>
      <c r="G458" s="200"/>
      <c r="H458" s="203">
        <v>7041.6</v>
      </c>
      <c r="I458" s="204"/>
      <c r="J458" s="200"/>
      <c r="K458" s="200"/>
      <c r="L458" s="205"/>
      <c r="M458" s="206"/>
      <c r="N458" s="207"/>
      <c r="O458" s="207"/>
      <c r="P458" s="207"/>
      <c r="Q458" s="207"/>
      <c r="R458" s="207"/>
      <c r="S458" s="207"/>
      <c r="T458" s="208"/>
      <c r="AT458" s="209" t="s">
        <v>135</v>
      </c>
      <c r="AU458" s="209" t="s">
        <v>83</v>
      </c>
      <c r="AV458" s="13" t="s">
        <v>83</v>
      </c>
      <c r="AW458" s="13" t="s">
        <v>30</v>
      </c>
      <c r="AX458" s="13" t="s">
        <v>73</v>
      </c>
      <c r="AY458" s="209" t="s">
        <v>124</v>
      </c>
    </row>
    <row r="459" spans="1:65" s="13" customFormat="1" ht="11.25">
      <c r="B459" s="199"/>
      <c r="C459" s="200"/>
      <c r="D459" s="194" t="s">
        <v>135</v>
      </c>
      <c r="E459" s="201" t="s">
        <v>1</v>
      </c>
      <c r="F459" s="202" t="s">
        <v>626</v>
      </c>
      <c r="G459" s="200"/>
      <c r="H459" s="203">
        <v>284</v>
      </c>
      <c r="I459" s="204"/>
      <c r="J459" s="200"/>
      <c r="K459" s="200"/>
      <c r="L459" s="205"/>
      <c r="M459" s="206"/>
      <c r="N459" s="207"/>
      <c r="O459" s="207"/>
      <c r="P459" s="207"/>
      <c r="Q459" s="207"/>
      <c r="R459" s="207"/>
      <c r="S459" s="207"/>
      <c r="T459" s="208"/>
      <c r="AT459" s="209" t="s">
        <v>135</v>
      </c>
      <c r="AU459" s="209" t="s">
        <v>83</v>
      </c>
      <c r="AV459" s="13" t="s">
        <v>83</v>
      </c>
      <c r="AW459" s="13" t="s">
        <v>30</v>
      </c>
      <c r="AX459" s="13" t="s">
        <v>73</v>
      </c>
      <c r="AY459" s="209" t="s">
        <v>124</v>
      </c>
    </row>
    <row r="460" spans="1:65" s="13" customFormat="1" ht="11.25">
      <c r="B460" s="199"/>
      <c r="C460" s="200"/>
      <c r="D460" s="194" t="s">
        <v>135</v>
      </c>
      <c r="E460" s="201" t="s">
        <v>1</v>
      </c>
      <c r="F460" s="202" t="s">
        <v>627</v>
      </c>
      <c r="G460" s="200"/>
      <c r="H460" s="203">
        <v>284</v>
      </c>
      <c r="I460" s="204"/>
      <c r="J460" s="200"/>
      <c r="K460" s="200"/>
      <c r="L460" s="205"/>
      <c r="M460" s="206"/>
      <c r="N460" s="207"/>
      <c r="O460" s="207"/>
      <c r="P460" s="207"/>
      <c r="Q460" s="207"/>
      <c r="R460" s="207"/>
      <c r="S460" s="207"/>
      <c r="T460" s="208"/>
      <c r="AT460" s="209" t="s">
        <v>135</v>
      </c>
      <c r="AU460" s="209" t="s">
        <v>83</v>
      </c>
      <c r="AV460" s="13" t="s">
        <v>83</v>
      </c>
      <c r="AW460" s="13" t="s">
        <v>30</v>
      </c>
      <c r="AX460" s="13" t="s">
        <v>73</v>
      </c>
      <c r="AY460" s="209" t="s">
        <v>124</v>
      </c>
    </row>
    <row r="461" spans="1:65" s="14" customFormat="1" ht="11.25">
      <c r="B461" s="211"/>
      <c r="C461" s="212"/>
      <c r="D461" s="194" t="s">
        <v>135</v>
      </c>
      <c r="E461" s="213" t="s">
        <v>1</v>
      </c>
      <c r="F461" s="214" t="s">
        <v>145</v>
      </c>
      <c r="G461" s="212"/>
      <c r="H461" s="215">
        <v>8056</v>
      </c>
      <c r="I461" s="216"/>
      <c r="J461" s="212"/>
      <c r="K461" s="212"/>
      <c r="L461" s="217"/>
      <c r="M461" s="218"/>
      <c r="N461" s="219"/>
      <c r="O461" s="219"/>
      <c r="P461" s="219"/>
      <c r="Q461" s="219"/>
      <c r="R461" s="219"/>
      <c r="S461" s="219"/>
      <c r="T461" s="220"/>
      <c r="AT461" s="221" t="s">
        <v>135</v>
      </c>
      <c r="AU461" s="221" t="s">
        <v>83</v>
      </c>
      <c r="AV461" s="14" t="s">
        <v>131</v>
      </c>
      <c r="AW461" s="14" t="s">
        <v>30</v>
      </c>
      <c r="AX461" s="14" t="s">
        <v>81</v>
      </c>
      <c r="AY461" s="221" t="s">
        <v>124</v>
      </c>
    </row>
    <row r="462" spans="1:65" s="2" customFormat="1" ht="21.75" customHeight="1">
      <c r="A462" s="33"/>
      <c r="B462" s="34"/>
      <c r="C462" s="181" t="s">
        <v>628</v>
      </c>
      <c r="D462" s="181" t="s">
        <v>126</v>
      </c>
      <c r="E462" s="182" t="s">
        <v>629</v>
      </c>
      <c r="F462" s="183" t="s">
        <v>630</v>
      </c>
      <c r="G462" s="184" t="s">
        <v>129</v>
      </c>
      <c r="H462" s="185">
        <v>52</v>
      </c>
      <c r="I462" s="186"/>
      <c r="J462" s="187">
        <f>ROUND(I462*H462,2)</f>
        <v>0</v>
      </c>
      <c r="K462" s="183" t="s">
        <v>130</v>
      </c>
      <c r="L462" s="38"/>
      <c r="M462" s="188" t="s">
        <v>1</v>
      </c>
      <c r="N462" s="189" t="s">
        <v>38</v>
      </c>
      <c r="O462" s="70"/>
      <c r="P462" s="190">
        <f>O462*H462</f>
        <v>0</v>
      </c>
      <c r="Q462" s="190">
        <v>0</v>
      </c>
      <c r="R462" s="190">
        <f>Q462*H462</f>
        <v>0</v>
      </c>
      <c r="S462" s="190">
        <v>0</v>
      </c>
      <c r="T462" s="191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92" t="s">
        <v>131</v>
      </c>
      <c r="AT462" s="192" t="s">
        <v>126</v>
      </c>
      <c r="AU462" s="192" t="s">
        <v>83</v>
      </c>
      <c r="AY462" s="16" t="s">
        <v>124</v>
      </c>
      <c r="BE462" s="193">
        <f>IF(N462="základní",J462,0)</f>
        <v>0</v>
      </c>
      <c r="BF462" s="193">
        <f>IF(N462="snížená",J462,0)</f>
        <v>0</v>
      </c>
      <c r="BG462" s="193">
        <f>IF(N462="zákl. přenesená",J462,0)</f>
        <v>0</v>
      </c>
      <c r="BH462" s="193">
        <f>IF(N462="sníž. přenesená",J462,0)</f>
        <v>0</v>
      </c>
      <c r="BI462" s="193">
        <f>IF(N462="nulová",J462,0)</f>
        <v>0</v>
      </c>
      <c r="BJ462" s="16" t="s">
        <v>81</v>
      </c>
      <c r="BK462" s="193">
        <f>ROUND(I462*H462,2)</f>
        <v>0</v>
      </c>
      <c r="BL462" s="16" t="s">
        <v>131</v>
      </c>
      <c r="BM462" s="192" t="s">
        <v>631</v>
      </c>
    </row>
    <row r="463" spans="1:65" s="2" customFormat="1" ht="19.5">
      <c r="A463" s="33"/>
      <c r="B463" s="34"/>
      <c r="C463" s="35"/>
      <c r="D463" s="194" t="s">
        <v>133</v>
      </c>
      <c r="E463" s="35"/>
      <c r="F463" s="195" t="s">
        <v>632</v>
      </c>
      <c r="G463" s="35"/>
      <c r="H463" s="35"/>
      <c r="I463" s="196"/>
      <c r="J463" s="35"/>
      <c r="K463" s="35"/>
      <c r="L463" s="38"/>
      <c r="M463" s="197"/>
      <c r="N463" s="198"/>
      <c r="O463" s="70"/>
      <c r="P463" s="70"/>
      <c r="Q463" s="70"/>
      <c r="R463" s="70"/>
      <c r="S463" s="70"/>
      <c r="T463" s="71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6" t="s">
        <v>133</v>
      </c>
      <c r="AU463" s="16" t="s">
        <v>83</v>
      </c>
    </row>
    <row r="464" spans="1:65" s="2" customFormat="1" ht="48.75">
      <c r="A464" s="33"/>
      <c r="B464" s="34"/>
      <c r="C464" s="35"/>
      <c r="D464" s="194" t="s">
        <v>141</v>
      </c>
      <c r="E464" s="35"/>
      <c r="F464" s="210" t="s">
        <v>633</v>
      </c>
      <c r="G464" s="35"/>
      <c r="H464" s="35"/>
      <c r="I464" s="196"/>
      <c r="J464" s="35"/>
      <c r="K464" s="35"/>
      <c r="L464" s="38"/>
      <c r="M464" s="197"/>
      <c r="N464" s="198"/>
      <c r="O464" s="70"/>
      <c r="P464" s="70"/>
      <c r="Q464" s="70"/>
      <c r="R464" s="70"/>
      <c r="S464" s="70"/>
      <c r="T464" s="71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6" t="s">
        <v>141</v>
      </c>
      <c r="AU464" s="16" t="s">
        <v>83</v>
      </c>
    </row>
    <row r="465" spans="1:65" s="13" customFormat="1" ht="22.5">
      <c r="B465" s="199"/>
      <c r="C465" s="200"/>
      <c r="D465" s="194" t="s">
        <v>135</v>
      </c>
      <c r="E465" s="201" t="s">
        <v>1</v>
      </c>
      <c r="F465" s="202" t="s">
        <v>634</v>
      </c>
      <c r="G465" s="200"/>
      <c r="H465" s="203">
        <v>52</v>
      </c>
      <c r="I465" s="204"/>
      <c r="J465" s="200"/>
      <c r="K465" s="200"/>
      <c r="L465" s="205"/>
      <c r="M465" s="206"/>
      <c r="N465" s="207"/>
      <c r="O465" s="207"/>
      <c r="P465" s="207"/>
      <c r="Q465" s="207"/>
      <c r="R465" s="207"/>
      <c r="S465" s="207"/>
      <c r="T465" s="208"/>
      <c r="AT465" s="209" t="s">
        <v>135</v>
      </c>
      <c r="AU465" s="209" t="s">
        <v>83</v>
      </c>
      <c r="AV465" s="13" t="s">
        <v>83</v>
      </c>
      <c r="AW465" s="13" t="s">
        <v>30</v>
      </c>
      <c r="AX465" s="13" t="s">
        <v>81</v>
      </c>
      <c r="AY465" s="209" t="s">
        <v>124</v>
      </c>
    </row>
    <row r="466" spans="1:65" s="2" customFormat="1" ht="21.75" customHeight="1">
      <c r="A466" s="33"/>
      <c r="B466" s="34"/>
      <c r="C466" s="181" t="s">
        <v>635</v>
      </c>
      <c r="D466" s="181" t="s">
        <v>126</v>
      </c>
      <c r="E466" s="182" t="s">
        <v>636</v>
      </c>
      <c r="F466" s="183" t="s">
        <v>637</v>
      </c>
      <c r="G466" s="184" t="s">
        <v>129</v>
      </c>
      <c r="H466" s="185">
        <v>56</v>
      </c>
      <c r="I466" s="186"/>
      <c r="J466" s="187">
        <f>ROUND(I466*H466,2)</f>
        <v>0</v>
      </c>
      <c r="K466" s="183" t="s">
        <v>130</v>
      </c>
      <c r="L466" s="38"/>
      <c r="M466" s="188" t="s">
        <v>1</v>
      </c>
      <c r="N466" s="189" t="s">
        <v>38</v>
      </c>
      <c r="O466" s="70"/>
      <c r="P466" s="190">
        <f>O466*H466</f>
        <v>0</v>
      </c>
      <c r="Q466" s="190">
        <v>0</v>
      </c>
      <c r="R466" s="190">
        <f>Q466*H466</f>
        <v>0</v>
      </c>
      <c r="S466" s="190">
        <v>0</v>
      </c>
      <c r="T466" s="191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92" t="s">
        <v>131</v>
      </c>
      <c r="AT466" s="192" t="s">
        <v>126</v>
      </c>
      <c r="AU466" s="192" t="s">
        <v>83</v>
      </c>
      <c r="AY466" s="16" t="s">
        <v>124</v>
      </c>
      <c r="BE466" s="193">
        <f>IF(N466="základní",J466,0)</f>
        <v>0</v>
      </c>
      <c r="BF466" s="193">
        <f>IF(N466="snížená",J466,0)</f>
        <v>0</v>
      </c>
      <c r="BG466" s="193">
        <f>IF(N466="zákl. přenesená",J466,0)</f>
        <v>0</v>
      </c>
      <c r="BH466" s="193">
        <f>IF(N466="sníž. přenesená",J466,0)</f>
        <v>0</v>
      </c>
      <c r="BI466" s="193">
        <f>IF(N466="nulová",J466,0)</f>
        <v>0</v>
      </c>
      <c r="BJ466" s="16" t="s">
        <v>81</v>
      </c>
      <c r="BK466" s="193">
        <f>ROUND(I466*H466,2)</f>
        <v>0</v>
      </c>
      <c r="BL466" s="16" t="s">
        <v>131</v>
      </c>
      <c r="BM466" s="192" t="s">
        <v>638</v>
      </c>
    </row>
    <row r="467" spans="1:65" s="2" customFormat="1" ht="19.5">
      <c r="A467" s="33"/>
      <c r="B467" s="34"/>
      <c r="C467" s="35"/>
      <c r="D467" s="194" t="s">
        <v>133</v>
      </c>
      <c r="E467" s="35"/>
      <c r="F467" s="195" t="s">
        <v>639</v>
      </c>
      <c r="G467" s="35"/>
      <c r="H467" s="35"/>
      <c r="I467" s="196"/>
      <c r="J467" s="35"/>
      <c r="K467" s="35"/>
      <c r="L467" s="38"/>
      <c r="M467" s="197"/>
      <c r="N467" s="198"/>
      <c r="O467" s="70"/>
      <c r="P467" s="70"/>
      <c r="Q467" s="70"/>
      <c r="R467" s="70"/>
      <c r="S467" s="70"/>
      <c r="T467" s="71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6" t="s">
        <v>133</v>
      </c>
      <c r="AU467" s="16" t="s">
        <v>83</v>
      </c>
    </row>
    <row r="468" spans="1:65" s="2" customFormat="1" ht="48.75">
      <c r="A468" s="33"/>
      <c r="B468" s="34"/>
      <c r="C468" s="35"/>
      <c r="D468" s="194" t="s">
        <v>141</v>
      </c>
      <c r="E468" s="35"/>
      <c r="F468" s="210" t="s">
        <v>640</v>
      </c>
      <c r="G468" s="35"/>
      <c r="H468" s="35"/>
      <c r="I468" s="196"/>
      <c r="J468" s="35"/>
      <c r="K468" s="35"/>
      <c r="L468" s="38"/>
      <c r="M468" s="197"/>
      <c r="N468" s="198"/>
      <c r="O468" s="70"/>
      <c r="P468" s="70"/>
      <c r="Q468" s="70"/>
      <c r="R468" s="70"/>
      <c r="S468" s="70"/>
      <c r="T468" s="71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6" t="s">
        <v>141</v>
      </c>
      <c r="AU468" s="16" t="s">
        <v>83</v>
      </c>
    </row>
    <row r="469" spans="1:65" s="13" customFormat="1" ht="22.5">
      <c r="B469" s="199"/>
      <c r="C469" s="200"/>
      <c r="D469" s="194" t="s">
        <v>135</v>
      </c>
      <c r="E469" s="201" t="s">
        <v>1</v>
      </c>
      <c r="F469" s="202" t="s">
        <v>641</v>
      </c>
      <c r="G469" s="200"/>
      <c r="H469" s="203">
        <v>56</v>
      </c>
      <c r="I469" s="204"/>
      <c r="J469" s="200"/>
      <c r="K469" s="200"/>
      <c r="L469" s="205"/>
      <c r="M469" s="206"/>
      <c r="N469" s="207"/>
      <c r="O469" s="207"/>
      <c r="P469" s="207"/>
      <c r="Q469" s="207"/>
      <c r="R469" s="207"/>
      <c r="S469" s="207"/>
      <c r="T469" s="208"/>
      <c r="AT469" s="209" t="s">
        <v>135</v>
      </c>
      <c r="AU469" s="209" t="s">
        <v>83</v>
      </c>
      <c r="AV469" s="13" t="s">
        <v>83</v>
      </c>
      <c r="AW469" s="13" t="s">
        <v>30</v>
      </c>
      <c r="AX469" s="13" t="s">
        <v>81</v>
      </c>
      <c r="AY469" s="209" t="s">
        <v>124</v>
      </c>
    </row>
    <row r="470" spans="1:65" s="2" customFormat="1" ht="24.2" customHeight="1">
      <c r="A470" s="33"/>
      <c r="B470" s="34"/>
      <c r="C470" s="181" t="s">
        <v>642</v>
      </c>
      <c r="D470" s="181" t="s">
        <v>126</v>
      </c>
      <c r="E470" s="182" t="s">
        <v>643</v>
      </c>
      <c r="F470" s="183" t="s">
        <v>644</v>
      </c>
      <c r="G470" s="184" t="s">
        <v>129</v>
      </c>
      <c r="H470" s="185">
        <v>3554</v>
      </c>
      <c r="I470" s="186"/>
      <c r="J470" s="187">
        <f>ROUND(I470*H470,2)</f>
        <v>0</v>
      </c>
      <c r="K470" s="183" t="s">
        <v>130</v>
      </c>
      <c r="L470" s="38"/>
      <c r="M470" s="188" t="s">
        <v>1</v>
      </c>
      <c r="N470" s="189" t="s">
        <v>38</v>
      </c>
      <c r="O470" s="70"/>
      <c r="P470" s="190">
        <f>O470*H470</f>
        <v>0</v>
      </c>
      <c r="Q470" s="190">
        <v>0</v>
      </c>
      <c r="R470" s="190">
        <f>Q470*H470</f>
        <v>0</v>
      </c>
      <c r="S470" s="190">
        <v>0</v>
      </c>
      <c r="T470" s="191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92" t="s">
        <v>131</v>
      </c>
      <c r="AT470" s="192" t="s">
        <v>126</v>
      </c>
      <c r="AU470" s="192" t="s">
        <v>83</v>
      </c>
      <c r="AY470" s="16" t="s">
        <v>124</v>
      </c>
      <c r="BE470" s="193">
        <f>IF(N470="základní",J470,0)</f>
        <v>0</v>
      </c>
      <c r="BF470" s="193">
        <f>IF(N470="snížená",J470,0)</f>
        <v>0</v>
      </c>
      <c r="BG470" s="193">
        <f>IF(N470="zákl. přenesená",J470,0)</f>
        <v>0</v>
      </c>
      <c r="BH470" s="193">
        <f>IF(N470="sníž. přenesená",J470,0)</f>
        <v>0</v>
      </c>
      <c r="BI470" s="193">
        <f>IF(N470="nulová",J470,0)</f>
        <v>0</v>
      </c>
      <c r="BJ470" s="16" t="s">
        <v>81</v>
      </c>
      <c r="BK470" s="193">
        <f>ROUND(I470*H470,2)</f>
        <v>0</v>
      </c>
      <c r="BL470" s="16" t="s">
        <v>131</v>
      </c>
      <c r="BM470" s="192" t="s">
        <v>645</v>
      </c>
    </row>
    <row r="471" spans="1:65" s="2" customFormat="1" ht="19.5">
      <c r="A471" s="33"/>
      <c r="B471" s="34"/>
      <c r="C471" s="35"/>
      <c r="D471" s="194" t="s">
        <v>133</v>
      </c>
      <c r="E471" s="35"/>
      <c r="F471" s="195" t="s">
        <v>646</v>
      </c>
      <c r="G471" s="35"/>
      <c r="H471" s="35"/>
      <c r="I471" s="196"/>
      <c r="J471" s="35"/>
      <c r="K471" s="35"/>
      <c r="L471" s="38"/>
      <c r="M471" s="197"/>
      <c r="N471" s="198"/>
      <c r="O471" s="70"/>
      <c r="P471" s="70"/>
      <c r="Q471" s="70"/>
      <c r="R471" s="70"/>
      <c r="S471" s="70"/>
      <c r="T471" s="71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6" t="s">
        <v>133</v>
      </c>
      <c r="AU471" s="16" t="s">
        <v>83</v>
      </c>
    </row>
    <row r="472" spans="1:65" s="2" customFormat="1" ht="48.75">
      <c r="A472" s="33"/>
      <c r="B472" s="34"/>
      <c r="C472" s="35"/>
      <c r="D472" s="194" t="s">
        <v>141</v>
      </c>
      <c r="E472" s="35"/>
      <c r="F472" s="210" t="s">
        <v>647</v>
      </c>
      <c r="G472" s="35"/>
      <c r="H472" s="35"/>
      <c r="I472" s="196"/>
      <c r="J472" s="35"/>
      <c r="K472" s="35"/>
      <c r="L472" s="38"/>
      <c r="M472" s="197"/>
      <c r="N472" s="198"/>
      <c r="O472" s="70"/>
      <c r="P472" s="70"/>
      <c r="Q472" s="70"/>
      <c r="R472" s="70"/>
      <c r="S472" s="70"/>
      <c r="T472" s="71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6" t="s">
        <v>141</v>
      </c>
      <c r="AU472" s="16" t="s">
        <v>83</v>
      </c>
    </row>
    <row r="473" spans="1:65" s="13" customFormat="1" ht="11.25">
      <c r="B473" s="199"/>
      <c r="C473" s="200"/>
      <c r="D473" s="194" t="s">
        <v>135</v>
      </c>
      <c r="E473" s="201" t="s">
        <v>1</v>
      </c>
      <c r="F473" s="202" t="s">
        <v>648</v>
      </c>
      <c r="G473" s="200"/>
      <c r="H473" s="203">
        <v>3316</v>
      </c>
      <c r="I473" s="204"/>
      <c r="J473" s="200"/>
      <c r="K473" s="200"/>
      <c r="L473" s="205"/>
      <c r="M473" s="206"/>
      <c r="N473" s="207"/>
      <c r="O473" s="207"/>
      <c r="P473" s="207"/>
      <c r="Q473" s="207"/>
      <c r="R473" s="207"/>
      <c r="S473" s="207"/>
      <c r="T473" s="208"/>
      <c r="AT473" s="209" t="s">
        <v>135</v>
      </c>
      <c r="AU473" s="209" t="s">
        <v>83</v>
      </c>
      <c r="AV473" s="13" t="s">
        <v>83</v>
      </c>
      <c r="AW473" s="13" t="s">
        <v>30</v>
      </c>
      <c r="AX473" s="13" t="s">
        <v>73</v>
      </c>
      <c r="AY473" s="209" t="s">
        <v>124</v>
      </c>
    </row>
    <row r="474" spans="1:65" s="13" customFormat="1" ht="11.25">
      <c r="B474" s="199"/>
      <c r="C474" s="200"/>
      <c r="D474" s="194" t="s">
        <v>135</v>
      </c>
      <c r="E474" s="201" t="s">
        <v>1</v>
      </c>
      <c r="F474" s="202" t="s">
        <v>649</v>
      </c>
      <c r="G474" s="200"/>
      <c r="H474" s="203">
        <v>120</v>
      </c>
      <c r="I474" s="204"/>
      <c r="J474" s="200"/>
      <c r="K474" s="200"/>
      <c r="L474" s="205"/>
      <c r="M474" s="206"/>
      <c r="N474" s="207"/>
      <c r="O474" s="207"/>
      <c r="P474" s="207"/>
      <c r="Q474" s="207"/>
      <c r="R474" s="207"/>
      <c r="S474" s="207"/>
      <c r="T474" s="208"/>
      <c r="AT474" s="209" t="s">
        <v>135</v>
      </c>
      <c r="AU474" s="209" t="s">
        <v>83</v>
      </c>
      <c r="AV474" s="13" t="s">
        <v>83</v>
      </c>
      <c r="AW474" s="13" t="s">
        <v>30</v>
      </c>
      <c r="AX474" s="13" t="s">
        <v>73</v>
      </c>
      <c r="AY474" s="209" t="s">
        <v>124</v>
      </c>
    </row>
    <row r="475" spans="1:65" s="13" customFormat="1" ht="11.25">
      <c r="B475" s="199"/>
      <c r="C475" s="200"/>
      <c r="D475" s="194" t="s">
        <v>135</v>
      </c>
      <c r="E475" s="201" t="s">
        <v>1</v>
      </c>
      <c r="F475" s="202" t="s">
        <v>650</v>
      </c>
      <c r="G475" s="200"/>
      <c r="H475" s="203">
        <v>118</v>
      </c>
      <c r="I475" s="204"/>
      <c r="J475" s="200"/>
      <c r="K475" s="200"/>
      <c r="L475" s="205"/>
      <c r="M475" s="206"/>
      <c r="N475" s="207"/>
      <c r="O475" s="207"/>
      <c r="P475" s="207"/>
      <c r="Q475" s="207"/>
      <c r="R475" s="207"/>
      <c r="S475" s="207"/>
      <c r="T475" s="208"/>
      <c r="AT475" s="209" t="s">
        <v>135</v>
      </c>
      <c r="AU475" s="209" t="s">
        <v>83</v>
      </c>
      <c r="AV475" s="13" t="s">
        <v>83</v>
      </c>
      <c r="AW475" s="13" t="s">
        <v>30</v>
      </c>
      <c r="AX475" s="13" t="s">
        <v>73</v>
      </c>
      <c r="AY475" s="209" t="s">
        <v>124</v>
      </c>
    </row>
    <row r="476" spans="1:65" s="14" customFormat="1" ht="11.25">
      <c r="B476" s="211"/>
      <c r="C476" s="212"/>
      <c r="D476" s="194" t="s">
        <v>135</v>
      </c>
      <c r="E476" s="213" t="s">
        <v>1</v>
      </c>
      <c r="F476" s="214" t="s">
        <v>145</v>
      </c>
      <c r="G476" s="212"/>
      <c r="H476" s="215">
        <v>3554</v>
      </c>
      <c r="I476" s="216"/>
      <c r="J476" s="212"/>
      <c r="K476" s="212"/>
      <c r="L476" s="217"/>
      <c r="M476" s="218"/>
      <c r="N476" s="219"/>
      <c r="O476" s="219"/>
      <c r="P476" s="219"/>
      <c r="Q476" s="219"/>
      <c r="R476" s="219"/>
      <c r="S476" s="219"/>
      <c r="T476" s="220"/>
      <c r="AT476" s="221" t="s">
        <v>135</v>
      </c>
      <c r="AU476" s="221" t="s">
        <v>83</v>
      </c>
      <c r="AV476" s="14" t="s">
        <v>131</v>
      </c>
      <c r="AW476" s="14" t="s">
        <v>30</v>
      </c>
      <c r="AX476" s="14" t="s">
        <v>81</v>
      </c>
      <c r="AY476" s="221" t="s">
        <v>124</v>
      </c>
    </row>
    <row r="477" spans="1:65" s="2" customFormat="1" ht="24.2" customHeight="1">
      <c r="A477" s="33"/>
      <c r="B477" s="34"/>
      <c r="C477" s="181" t="s">
        <v>651</v>
      </c>
      <c r="D477" s="181" t="s">
        <v>126</v>
      </c>
      <c r="E477" s="182" t="s">
        <v>652</v>
      </c>
      <c r="F477" s="183" t="s">
        <v>653</v>
      </c>
      <c r="G477" s="184" t="s">
        <v>129</v>
      </c>
      <c r="H477" s="185">
        <v>4028</v>
      </c>
      <c r="I477" s="186"/>
      <c r="J477" s="187">
        <f>ROUND(I477*H477,2)</f>
        <v>0</v>
      </c>
      <c r="K477" s="183" t="s">
        <v>130</v>
      </c>
      <c r="L477" s="38"/>
      <c r="M477" s="188" t="s">
        <v>1</v>
      </c>
      <c r="N477" s="189" t="s">
        <v>38</v>
      </c>
      <c r="O477" s="70"/>
      <c r="P477" s="190">
        <f>O477*H477</f>
        <v>0</v>
      </c>
      <c r="Q477" s="190">
        <v>0</v>
      </c>
      <c r="R477" s="190">
        <f>Q477*H477</f>
        <v>0</v>
      </c>
      <c r="S477" s="190">
        <v>0</v>
      </c>
      <c r="T477" s="191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92" t="s">
        <v>131</v>
      </c>
      <c r="AT477" s="192" t="s">
        <v>126</v>
      </c>
      <c r="AU477" s="192" t="s">
        <v>83</v>
      </c>
      <c r="AY477" s="16" t="s">
        <v>124</v>
      </c>
      <c r="BE477" s="193">
        <f>IF(N477="základní",J477,0)</f>
        <v>0</v>
      </c>
      <c r="BF477" s="193">
        <f>IF(N477="snížená",J477,0)</f>
        <v>0</v>
      </c>
      <c r="BG477" s="193">
        <f>IF(N477="zákl. přenesená",J477,0)</f>
        <v>0</v>
      </c>
      <c r="BH477" s="193">
        <f>IF(N477="sníž. přenesená",J477,0)</f>
        <v>0</v>
      </c>
      <c r="BI477" s="193">
        <f>IF(N477="nulová",J477,0)</f>
        <v>0</v>
      </c>
      <c r="BJ477" s="16" t="s">
        <v>81</v>
      </c>
      <c r="BK477" s="193">
        <f>ROUND(I477*H477,2)</f>
        <v>0</v>
      </c>
      <c r="BL477" s="16" t="s">
        <v>131</v>
      </c>
      <c r="BM477" s="192" t="s">
        <v>654</v>
      </c>
    </row>
    <row r="478" spans="1:65" s="2" customFormat="1" ht="19.5">
      <c r="A478" s="33"/>
      <c r="B478" s="34"/>
      <c r="C478" s="35"/>
      <c r="D478" s="194" t="s">
        <v>133</v>
      </c>
      <c r="E478" s="35"/>
      <c r="F478" s="195" t="s">
        <v>655</v>
      </c>
      <c r="G478" s="35"/>
      <c r="H478" s="35"/>
      <c r="I478" s="196"/>
      <c r="J478" s="35"/>
      <c r="K478" s="35"/>
      <c r="L478" s="38"/>
      <c r="M478" s="197"/>
      <c r="N478" s="198"/>
      <c r="O478" s="70"/>
      <c r="P478" s="70"/>
      <c r="Q478" s="70"/>
      <c r="R478" s="70"/>
      <c r="S478" s="70"/>
      <c r="T478" s="71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6" t="s">
        <v>133</v>
      </c>
      <c r="AU478" s="16" t="s">
        <v>83</v>
      </c>
    </row>
    <row r="479" spans="1:65" s="2" customFormat="1" ht="48.75">
      <c r="A479" s="33"/>
      <c r="B479" s="34"/>
      <c r="C479" s="35"/>
      <c r="D479" s="194" t="s">
        <v>141</v>
      </c>
      <c r="E479" s="35"/>
      <c r="F479" s="210" t="s">
        <v>656</v>
      </c>
      <c r="G479" s="35"/>
      <c r="H479" s="35"/>
      <c r="I479" s="196"/>
      <c r="J479" s="35"/>
      <c r="K479" s="35"/>
      <c r="L479" s="38"/>
      <c r="M479" s="197"/>
      <c r="N479" s="198"/>
      <c r="O479" s="70"/>
      <c r="P479" s="70"/>
      <c r="Q479" s="70"/>
      <c r="R479" s="70"/>
      <c r="S479" s="70"/>
      <c r="T479" s="71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T479" s="16" t="s">
        <v>141</v>
      </c>
      <c r="AU479" s="16" t="s">
        <v>83</v>
      </c>
    </row>
    <row r="480" spans="1:65" s="13" customFormat="1" ht="11.25">
      <c r="B480" s="199"/>
      <c r="C480" s="200"/>
      <c r="D480" s="194" t="s">
        <v>135</v>
      </c>
      <c r="E480" s="201" t="s">
        <v>1</v>
      </c>
      <c r="F480" s="202" t="s">
        <v>657</v>
      </c>
      <c r="G480" s="200"/>
      <c r="H480" s="203">
        <v>3744</v>
      </c>
      <c r="I480" s="204"/>
      <c r="J480" s="200"/>
      <c r="K480" s="200"/>
      <c r="L480" s="205"/>
      <c r="M480" s="206"/>
      <c r="N480" s="207"/>
      <c r="O480" s="207"/>
      <c r="P480" s="207"/>
      <c r="Q480" s="207"/>
      <c r="R480" s="207"/>
      <c r="S480" s="207"/>
      <c r="T480" s="208"/>
      <c r="AT480" s="209" t="s">
        <v>135</v>
      </c>
      <c r="AU480" s="209" t="s">
        <v>83</v>
      </c>
      <c r="AV480" s="13" t="s">
        <v>83</v>
      </c>
      <c r="AW480" s="13" t="s">
        <v>30</v>
      </c>
      <c r="AX480" s="13" t="s">
        <v>73</v>
      </c>
      <c r="AY480" s="209" t="s">
        <v>124</v>
      </c>
    </row>
    <row r="481" spans="1:65" s="13" customFormat="1" ht="11.25">
      <c r="B481" s="199"/>
      <c r="C481" s="200"/>
      <c r="D481" s="194" t="s">
        <v>135</v>
      </c>
      <c r="E481" s="201" t="s">
        <v>1</v>
      </c>
      <c r="F481" s="202" t="s">
        <v>658</v>
      </c>
      <c r="G481" s="200"/>
      <c r="H481" s="203">
        <v>142</v>
      </c>
      <c r="I481" s="204"/>
      <c r="J481" s="200"/>
      <c r="K481" s="200"/>
      <c r="L481" s="205"/>
      <c r="M481" s="206"/>
      <c r="N481" s="207"/>
      <c r="O481" s="207"/>
      <c r="P481" s="207"/>
      <c r="Q481" s="207"/>
      <c r="R481" s="207"/>
      <c r="S481" s="207"/>
      <c r="T481" s="208"/>
      <c r="AT481" s="209" t="s">
        <v>135</v>
      </c>
      <c r="AU481" s="209" t="s">
        <v>83</v>
      </c>
      <c r="AV481" s="13" t="s">
        <v>83</v>
      </c>
      <c r="AW481" s="13" t="s">
        <v>30</v>
      </c>
      <c r="AX481" s="13" t="s">
        <v>73</v>
      </c>
      <c r="AY481" s="209" t="s">
        <v>124</v>
      </c>
    </row>
    <row r="482" spans="1:65" s="13" customFormat="1" ht="11.25">
      <c r="B482" s="199"/>
      <c r="C482" s="200"/>
      <c r="D482" s="194" t="s">
        <v>135</v>
      </c>
      <c r="E482" s="201" t="s">
        <v>1</v>
      </c>
      <c r="F482" s="202" t="s">
        <v>659</v>
      </c>
      <c r="G482" s="200"/>
      <c r="H482" s="203">
        <v>142</v>
      </c>
      <c r="I482" s="204"/>
      <c r="J482" s="200"/>
      <c r="K482" s="200"/>
      <c r="L482" s="205"/>
      <c r="M482" s="206"/>
      <c r="N482" s="207"/>
      <c r="O482" s="207"/>
      <c r="P482" s="207"/>
      <c r="Q482" s="207"/>
      <c r="R482" s="207"/>
      <c r="S482" s="207"/>
      <c r="T482" s="208"/>
      <c r="AT482" s="209" t="s">
        <v>135</v>
      </c>
      <c r="AU482" s="209" t="s">
        <v>83</v>
      </c>
      <c r="AV482" s="13" t="s">
        <v>83</v>
      </c>
      <c r="AW482" s="13" t="s">
        <v>30</v>
      </c>
      <c r="AX482" s="13" t="s">
        <v>73</v>
      </c>
      <c r="AY482" s="209" t="s">
        <v>124</v>
      </c>
    </row>
    <row r="483" spans="1:65" s="14" customFormat="1" ht="11.25">
      <c r="B483" s="211"/>
      <c r="C483" s="212"/>
      <c r="D483" s="194" t="s">
        <v>135</v>
      </c>
      <c r="E483" s="213" t="s">
        <v>1</v>
      </c>
      <c r="F483" s="214" t="s">
        <v>145</v>
      </c>
      <c r="G483" s="212"/>
      <c r="H483" s="215">
        <v>4028</v>
      </c>
      <c r="I483" s="216"/>
      <c r="J483" s="212"/>
      <c r="K483" s="212"/>
      <c r="L483" s="217"/>
      <c r="M483" s="218"/>
      <c r="N483" s="219"/>
      <c r="O483" s="219"/>
      <c r="P483" s="219"/>
      <c r="Q483" s="219"/>
      <c r="R483" s="219"/>
      <c r="S483" s="219"/>
      <c r="T483" s="220"/>
      <c r="AT483" s="221" t="s">
        <v>135</v>
      </c>
      <c r="AU483" s="221" t="s">
        <v>83</v>
      </c>
      <c r="AV483" s="14" t="s">
        <v>131</v>
      </c>
      <c r="AW483" s="14" t="s">
        <v>30</v>
      </c>
      <c r="AX483" s="14" t="s">
        <v>81</v>
      </c>
      <c r="AY483" s="221" t="s">
        <v>124</v>
      </c>
    </row>
    <row r="484" spans="1:65" s="2" customFormat="1" ht="16.5" customHeight="1">
      <c r="A484" s="33"/>
      <c r="B484" s="34"/>
      <c r="C484" s="181" t="s">
        <v>660</v>
      </c>
      <c r="D484" s="181" t="s">
        <v>126</v>
      </c>
      <c r="E484" s="182" t="s">
        <v>661</v>
      </c>
      <c r="F484" s="183" t="s">
        <v>662</v>
      </c>
      <c r="G484" s="184" t="s">
        <v>129</v>
      </c>
      <c r="H484" s="185">
        <v>445.5</v>
      </c>
      <c r="I484" s="186"/>
      <c r="J484" s="187">
        <f>ROUND(I484*H484,2)</f>
        <v>0</v>
      </c>
      <c r="K484" s="183" t="s">
        <v>130</v>
      </c>
      <c r="L484" s="38"/>
      <c r="M484" s="188" t="s">
        <v>1</v>
      </c>
      <c r="N484" s="189" t="s">
        <v>38</v>
      </c>
      <c r="O484" s="70"/>
      <c r="P484" s="190">
        <f>O484*H484</f>
        <v>0</v>
      </c>
      <c r="Q484" s="190">
        <v>0.34499999999999997</v>
      </c>
      <c r="R484" s="190">
        <f>Q484*H484</f>
        <v>153.69749999999999</v>
      </c>
      <c r="S484" s="190">
        <v>0</v>
      </c>
      <c r="T484" s="191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92" t="s">
        <v>131</v>
      </c>
      <c r="AT484" s="192" t="s">
        <v>126</v>
      </c>
      <c r="AU484" s="192" t="s">
        <v>83</v>
      </c>
      <c r="AY484" s="16" t="s">
        <v>124</v>
      </c>
      <c r="BE484" s="193">
        <f>IF(N484="základní",J484,0)</f>
        <v>0</v>
      </c>
      <c r="BF484" s="193">
        <f>IF(N484="snížená",J484,0)</f>
        <v>0</v>
      </c>
      <c r="BG484" s="193">
        <f>IF(N484="zákl. přenesená",J484,0)</f>
        <v>0</v>
      </c>
      <c r="BH484" s="193">
        <f>IF(N484="sníž. přenesená",J484,0)</f>
        <v>0</v>
      </c>
      <c r="BI484" s="193">
        <f>IF(N484="nulová",J484,0)</f>
        <v>0</v>
      </c>
      <c r="BJ484" s="16" t="s">
        <v>81</v>
      </c>
      <c r="BK484" s="193">
        <f>ROUND(I484*H484,2)</f>
        <v>0</v>
      </c>
      <c r="BL484" s="16" t="s">
        <v>131</v>
      </c>
      <c r="BM484" s="192" t="s">
        <v>663</v>
      </c>
    </row>
    <row r="485" spans="1:65" s="2" customFormat="1" ht="19.5">
      <c r="A485" s="33"/>
      <c r="B485" s="34"/>
      <c r="C485" s="35"/>
      <c r="D485" s="194" t="s">
        <v>133</v>
      </c>
      <c r="E485" s="35"/>
      <c r="F485" s="195" t="s">
        <v>664</v>
      </c>
      <c r="G485" s="35"/>
      <c r="H485" s="35"/>
      <c r="I485" s="196"/>
      <c r="J485" s="35"/>
      <c r="K485" s="35"/>
      <c r="L485" s="38"/>
      <c r="M485" s="197"/>
      <c r="N485" s="198"/>
      <c r="O485" s="70"/>
      <c r="P485" s="70"/>
      <c r="Q485" s="70"/>
      <c r="R485" s="70"/>
      <c r="S485" s="70"/>
      <c r="T485" s="71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T485" s="16" t="s">
        <v>133</v>
      </c>
      <c r="AU485" s="16" t="s">
        <v>83</v>
      </c>
    </row>
    <row r="486" spans="1:65" s="2" customFormat="1" ht="68.25">
      <c r="A486" s="33"/>
      <c r="B486" s="34"/>
      <c r="C486" s="35"/>
      <c r="D486" s="194" t="s">
        <v>141</v>
      </c>
      <c r="E486" s="35"/>
      <c r="F486" s="210" t="s">
        <v>665</v>
      </c>
      <c r="G486" s="35"/>
      <c r="H486" s="35"/>
      <c r="I486" s="196"/>
      <c r="J486" s="35"/>
      <c r="K486" s="35"/>
      <c r="L486" s="38"/>
      <c r="M486" s="197"/>
      <c r="N486" s="198"/>
      <c r="O486" s="70"/>
      <c r="P486" s="70"/>
      <c r="Q486" s="70"/>
      <c r="R486" s="70"/>
      <c r="S486" s="70"/>
      <c r="T486" s="71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6" t="s">
        <v>141</v>
      </c>
      <c r="AU486" s="16" t="s">
        <v>83</v>
      </c>
    </row>
    <row r="487" spans="1:65" s="13" customFormat="1" ht="11.25">
      <c r="B487" s="199"/>
      <c r="C487" s="200"/>
      <c r="D487" s="194" t="s">
        <v>135</v>
      </c>
      <c r="E487" s="201" t="s">
        <v>1</v>
      </c>
      <c r="F487" s="202" t="s">
        <v>666</v>
      </c>
      <c r="G487" s="200"/>
      <c r="H487" s="203">
        <v>418.8</v>
      </c>
      <c r="I487" s="204"/>
      <c r="J487" s="200"/>
      <c r="K487" s="200"/>
      <c r="L487" s="205"/>
      <c r="M487" s="206"/>
      <c r="N487" s="207"/>
      <c r="O487" s="207"/>
      <c r="P487" s="207"/>
      <c r="Q487" s="207"/>
      <c r="R487" s="207"/>
      <c r="S487" s="207"/>
      <c r="T487" s="208"/>
      <c r="AT487" s="209" t="s">
        <v>135</v>
      </c>
      <c r="AU487" s="209" t="s">
        <v>83</v>
      </c>
      <c r="AV487" s="13" t="s">
        <v>83</v>
      </c>
      <c r="AW487" s="13" t="s">
        <v>30</v>
      </c>
      <c r="AX487" s="13" t="s">
        <v>73</v>
      </c>
      <c r="AY487" s="209" t="s">
        <v>124</v>
      </c>
    </row>
    <row r="488" spans="1:65" s="13" customFormat="1" ht="22.5">
      <c r="B488" s="199"/>
      <c r="C488" s="200"/>
      <c r="D488" s="194" t="s">
        <v>135</v>
      </c>
      <c r="E488" s="201" t="s">
        <v>1</v>
      </c>
      <c r="F488" s="202" t="s">
        <v>667</v>
      </c>
      <c r="G488" s="200"/>
      <c r="H488" s="203">
        <v>11.7</v>
      </c>
      <c r="I488" s="204"/>
      <c r="J488" s="200"/>
      <c r="K488" s="200"/>
      <c r="L488" s="205"/>
      <c r="M488" s="206"/>
      <c r="N488" s="207"/>
      <c r="O488" s="207"/>
      <c r="P488" s="207"/>
      <c r="Q488" s="207"/>
      <c r="R488" s="207"/>
      <c r="S488" s="207"/>
      <c r="T488" s="208"/>
      <c r="AT488" s="209" t="s">
        <v>135</v>
      </c>
      <c r="AU488" s="209" t="s">
        <v>83</v>
      </c>
      <c r="AV488" s="13" t="s">
        <v>83</v>
      </c>
      <c r="AW488" s="13" t="s">
        <v>30</v>
      </c>
      <c r="AX488" s="13" t="s">
        <v>73</v>
      </c>
      <c r="AY488" s="209" t="s">
        <v>124</v>
      </c>
    </row>
    <row r="489" spans="1:65" s="13" customFormat="1" ht="11.25">
      <c r="B489" s="199"/>
      <c r="C489" s="200"/>
      <c r="D489" s="194" t="s">
        <v>135</v>
      </c>
      <c r="E489" s="201" t="s">
        <v>1</v>
      </c>
      <c r="F489" s="202" t="s">
        <v>668</v>
      </c>
      <c r="G489" s="200"/>
      <c r="H489" s="203">
        <v>15</v>
      </c>
      <c r="I489" s="204"/>
      <c r="J489" s="200"/>
      <c r="K489" s="200"/>
      <c r="L489" s="205"/>
      <c r="M489" s="206"/>
      <c r="N489" s="207"/>
      <c r="O489" s="207"/>
      <c r="P489" s="207"/>
      <c r="Q489" s="207"/>
      <c r="R489" s="207"/>
      <c r="S489" s="207"/>
      <c r="T489" s="208"/>
      <c r="AT489" s="209" t="s">
        <v>135</v>
      </c>
      <c r="AU489" s="209" t="s">
        <v>83</v>
      </c>
      <c r="AV489" s="13" t="s">
        <v>83</v>
      </c>
      <c r="AW489" s="13" t="s">
        <v>30</v>
      </c>
      <c r="AX489" s="13" t="s">
        <v>73</v>
      </c>
      <c r="AY489" s="209" t="s">
        <v>124</v>
      </c>
    </row>
    <row r="490" spans="1:65" s="14" customFormat="1" ht="11.25">
      <c r="B490" s="211"/>
      <c r="C490" s="212"/>
      <c r="D490" s="194" t="s">
        <v>135</v>
      </c>
      <c r="E490" s="213" t="s">
        <v>1</v>
      </c>
      <c r="F490" s="214" t="s">
        <v>145</v>
      </c>
      <c r="G490" s="212"/>
      <c r="H490" s="215">
        <v>445.5</v>
      </c>
      <c r="I490" s="216"/>
      <c r="J490" s="212"/>
      <c r="K490" s="212"/>
      <c r="L490" s="217"/>
      <c r="M490" s="218"/>
      <c r="N490" s="219"/>
      <c r="O490" s="219"/>
      <c r="P490" s="219"/>
      <c r="Q490" s="219"/>
      <c r="R490" s="219"/>
      <c r="S490" s="219"/>
      <c r="T490" s="220"/>
      <c r="AT490" s="221" t="s">
        <v>135</v>
      </c>
      <c r="AU490" s="221" t="s">
        <v>83</v>
      </c>
      <c r="AV490" s="14" t="s">
        <v>131</v>
      </c>
      <c r="AW490" s="14" t="s">
        <v>30</v>
      </c>
      <c r="AX490" s="14" t="s">
        <v>81</v>
      </c>
      <c r="AY490" s="221" t="s">
        <v>124</v>
      </c>
    </row>
    <row r="491" spans="1:65" s="2" customFormat="1" ht="16.5" customHeight="1">
      <c r="A491" s="33"/>
      <c r="B491" s="34"/>
      <c r="C491" s="181" t="s">
        <v>669</v>
      </c>
      <c r="D491" s="181" t="s">
        <v>126</v>
      </c>
      <c r="E491" s="182" t="s">
        <v>670</v>
      </c>
      <c r="F491" s="183" t="s">
        <v>671</v>
      </c>
      <c r="G491" s="184" t="s">
        <v>212</v>
      </c>
      <c r="H491" s="185">
        <v>175.8</v>
      </c>
      <c r="I491" s="186"/>
      <c r="J491" s="187">
        <f>ROUND(I491*H491,2)</f>
        <v>0</v>
      </c>
      <c r="K491" s="183" t="s">
        <v>130</v>
      </c>
      <c r="L491" s="38"/>
      <c r="M491" s="188" t="s">
        <v>1</v>
      </c>
      <c r="N491" s="189" t="s">
        <v>38</v>
      </c>
      <c r="O491" s="70"/>
      <c r="P491" s="190">
        <f>O491*H491</f>
        <v>0</v>
      </c>
      <c r="Q491" s="190">
        <v>0</v>
      </c>
      <c r="R491" s="190">
        <f>Q491*H491</f>
        <v>0</v>
      </c>
      <c r="S491" s="190">
        <v>0</v>
      </c>
      <c r="T491" s="191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92" t="s">
        <v>131</v>
      </c>
      <c r="AT491" s="192" t="s">
        <v>126</v>
      </c>
      <c r="AU491" s="192" t="s">
        <v>83</v>
      </c>
      <c r="AY491" s="16" t="s">
        <v>124</v>
      </c>
      <c r="BE491" s="193">
        <f>IF(N491="základní",J491,0)</f>
        <v>0</v>
      </c>
      <c r="BF491" s="193">
        <f>IF(N491="snížená",J491,0)</f>
        <v>0</v>
      </c>
      <c r="BG491" s="193">
        <f>IF(N491="zákl. přenesená",J491,0)</f>
        <v>0</v>
      </c>
      <c r="BH491" s="193">
        <f>IF(N491="sníž. přenesená",J491,0)</f>
        <v>0</v>
      </c>
      <c r="BI491" s="193">
        <f>IF(N491="nulová",J491,0)</f>
        <v>0</v>
      </c>
      <c r="BJ491" s="16" t="s">
        <v>81</v>
      </c>
      <c r="BK491" s="193">
        <f>ROUND(I491*H491,2)</f>
        <v>0</v>
      </c>
      <c r="BL491" s="16" t="s">
        <v>131</v>
      </c>
      <c r="BM491" s="192" t="s">
        <v>672</v>
      </c>
    </row>
    <row r="492" spans="1:65" s="2" customFormat="1" ht="11.25">
      <c r="A492" s="33"/>
      <c r="B492" s="34"/>
      <c r="C492" s="35"/>
      <c r="D492" s="194" t="s">
        <v>133</v>
      </c>
      <c r="E492" s="35"/>
      <c r="F492" s="195" t="s">
        <v>673</v>
      </c>
      <c r="G492" s="35"/>
      <c r="H492" s="35"/>
      <c r="I492" s="196"/>
      <c r="J492" s="35"/>
      <c r="K492" s="35"/>
      <c r="L492" s="38"/>
      <c r="M492" s="197"/>
      <c r="N492" s="198"/>
      <c r="O492" s="70"/>
      <c r="P492" s="70"/>
      <c r="Q492" s="70"/>
      <c r="R492" s="70"/>
      <c r="S492" s="70"/>
      <c r="T492" s="71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6" t="s">
        <v>133</v>
      </c>
      <c r="AU492" s="16" t="s">
        <v>83</v>
      </c>
    </row>
    <row r="493" spans="1:65" s="2" customFormat="1" ht="58.5">
      <c r="A493" s="33"/>
      <c r="B493" s="34"/>
      <c r="C493" s="35"/>
      <c r="D493" s="194" t="s">
        <v>141</v>
      </c>
      <c r="E493" s="35"/>
      <c r="F493" s="210" t="s">
        <v>674</v>
      </c>
      <c r="G493" s="35"/>
      <c r="H493" s="35"/>
      <c r="I493" s="196"/>
      <c r="J493" s="35"/>
      <c r="K493" s="35"/>
      <c r="L493" s="38"/>
      <c r="M493" s="197"/>
      <c r="N493" s="198"/>
      <c r="O493" s="70"/>
      <c r="P493" s="70"/>
      <c r="Q493" s="70"/>
      <c r="R493" s="70"/>
      <c r="S493" s="70"/>
      <c r="T493" s="7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6" t="s">
        <v>141</v>
      </c>
      <c r="AU493" s="16" t="s">
        <v>83</v>
      </c>
    </row>
    <row r="494" spans="1:65" s="13" customFormat="1" ht="11.25">
      <c r="B494" s="199"/>
      <c r="C494" s="200"/>
      <c r="D494" s="194" t="s">
        <v>135</v>
      </c>
      <c r="E494" s="201" t="s">
        <v>1</v>
      </c>
      <c r="F494" s="202" t="s">
        <v>675</v>
      </c>
      <c r="G494" s="200"/>
      <c r="H494" s="203">
        <v>167.52</v>
      </c>
      <c r="I494" s="204"/>
      <c r="J494" s="200"/>
      <c r="K494" s="200"/>
      <c r="L494" s="205"/>
      <c r="M494" s="206"/>
      <c r="N494" s="207"/>
      <c r="O494" s="207"/>
      <c r="P494" s="207"/>
      <c r="Q494" s="207"/>
      <c r="R494" s="207"/>
      <c r="S494" s="207"/>
      <c r="T494" s="208"/>
      <c r="AT494" s="209" t="s">
        <v>135</v>
      </c>
      <c r="AU494" s="209" t="s">
        <v>83</v>
      </c>
      <c r="AV494" s="13" t="s">
        <v>83</v>
      </c>
      <c r="AW494" s="13" t="s">
        <v>30</v>
      </c>
      <c r="AX494" s="13" t="s">
        <v>73</v>
      </c>
      <c r="AY494" s="209" t="s">
        <v>124</v>
      </c>
    </row>
    <row r="495" spans="1:65" s="13" customFormat="1" ht="11.25">
      <c r="B495" s="199"/>
      <c r="C495" s="200"/>
      <c r="D495" s="194" t="s">
        <v>135</v>
      </c>
      <c r="E495" s="201" t="s">
        <v>1</v>
      </c>
      <c r="F495" s="202" t="s">
        <v>676</v>
      </c>
      <c r="G495" s="200"/>
      <c r="H495" s="203">
        <v>3.6</v>
      </c>
      <c r="I495" s="204"/>
      <c r="J495" s="200"/>
      <c r="K495" s="200"/>
      <c r="L495" s="205"/>
      <c r="M495" s="206"/>
      <c r="N495" s="207"/>
      <c r="O495" s="207"/>
      <c r="P495" s="207"/>
      <c r="Q495" s="207"/>
      <c r="R495" s="207"/>
      <c r="S495" s="207"/>
      <c r="T495" s="208"/>
      <c r="AT495" s="209" t="s">
        <v>135</v>
      </c>
      <c r="AU495" s="209" t="s">
        <v>83</v>
      </c>
      <c r="AV495" s="13" t="s">
        <v>83</v>
      </c>
      <c r="AW495" s="13" t="s">
        <v>30</v>
      </c>
      <c r="AX495" s="13" t="s">
        <v>73</v>
      </c>
      <c r="AY495" s="209" t="s">
        <v>124</v>
      </c>
    </row>
    <row r="496" spans="1:65" s="13" customFormat="1" ht="11.25">
      <c r="B496" s="199"/>
      <c r="C496" s="200"/>
      <c r="D496" s="194" t="s">
        <v>135</v>
      </c>
      <c r="E496" s="201" t="s">
        <v>1</v>
      </c>
      <c r="F496" s="202" t="s">
        <v>677</v>
      </c>
      <c r="G496" s="200"/>
      <c r="H496" s="203">
        <v>4.68</v>
      </c>
      <c r="I496" s="204"/>
      <c r="J496" s="200"/>
      <c r="K496" s="200"/>
      <c r="L496" s="205"/>
      <c r="M496" s="206"/>
      <c r="N496" s="207"/>
      <c r="O496" s="207"/>
      <c r="P496" s="207"/>
      <c r="Q496" s="207"/>
      <c r="R496" s="207"/>
      <c r="S496" s="207"/>
      <c r="T496" s="208"/>
      <c r="AT496" s="209" t="s">
        <v>135</v>
      </c>
      <c r="AU496" s="209" t="s">
        <v>83</v>
      </c>
      <c r="AV496" s="13" t="s">
        <v>83</v>
      </c>
      <c r="AW496" s="13" t="s">
        <v>30</v>
      </c>
      <c r="AX496" s="13" t="s">
        <v>73</v>
      </c>
      <c r="AY496" s="209" t="s">
        <v>124</v>
      </c>
    </row>
    <row r="497" spans="1:65" s="14" customFormat="1" ht="11.25">
      <c r="B497" s="211"/>
      <c r="C497" s="212"/>
      <c r="D497" s="194" t="s">
        <v>135</v>
      </c>
      <c r="E497" s="213" t="s">
        <v>1</v>
      </c>
      <c r="F497" s="214" t="s">
        <v>145</v>
      </c>
      <c r="G497" s="212"/>
      <c r="H497" s="215">
        <v>175.8</v>
      </c>
      <c r="I497" s="216"/>
      <c r="J497" s="212"/>
      <c r="K497" s="212"/>
      <c r="L497" s="217"/>
      <c r="M497" s="218"/>
      <c r="N497" s="219"/>
      <c r="O497" s="219"/>
      <c r="P497" s="219"/>
      <c r="Q497" s="219"/>
      <c r="R497" s="219"/>
      <c r="S497" s="219"/>
      <c r="T497" s="220"/>
      <c r="AT497" s="221" t="s">
        <v>135</v>
      </c>
      <c r="AU497" s="221" t="s">
        <v>83</v>
      </c>
      <c r="AV497" s="14" t="s">
        <v>131</v>
      </c>
      <c r="AW497" s="14" t="s">
        <v>30</v>
      </c>
      <c r="AX497" s="14" t="s">
        <v>81</v>
      </c>
      <c r="AY497" s="221" t="s">
        <v>124</v>
      </c>
    </row>
    <row r="498" spans="1:65" s="2" customFormat="1" ht="24.2" customHeight="1">
      <c r="A498" s="33"/>
      <c r="B498" s="34"/>
      <c r="C498" s="181" t="s">
        <v>678</v>
      </c>
      <c r="D498" s="181" t="s">
        <v>126</v>
      </c>
      <c r="E498" s="182" t="s">
        <v>679</v>
      </c>
      <c r="F498" s="183" t="s">
        <v>680</v>
      </c>
      <c r="G498" s="184" t="s">
        <v>129</v>
      </c>
      <c r="H498" s="185">
        <v>3554</v>
      </c>
      <c r="I498" s="186"/>
      <c r="J498" s="187">
        <f>ROUND(I498*H498,2)</f>
        <v>0</v>
      </c>
      <c r="K498" s="183" t="s">
        <v>130</v>
      </c>
      <c r="L498" s="38"/>
      <c r="M498" s="188" t="s">
        <v>1</v>
      </c>
      <c r="N498" s="189" t="s">
        <v>38</v>
      </c>
      <c r="O498" s="70"/>
      <c r="P498" s="190">
        <f>O498*H498</f>
        <v>0</v>
      </c>
      <c r="Q498" s="190">
        <v>0</v>
      </c>
      <c r="R498" s="190">
        <f>Q498*H498</f>
        <v>0</v>
      </c>
      <c r="S498" s="190">
        <v>0</v>
      </c>
      <c r="T498" s="191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92" t="s">
        <v>131</v>
      </c>
      <c r="AT498" s="192" t="s">
        <v>126</v>
      </c>
      <c r="AU498" s="192" t="s">
        <v>83</v>
      </c>
      <c r="AY498" s="16" t="s">
        <v>124</v>
      </c>
      <c r="BE498" s="193">
        <f>IF(N498="základní",J498,0)</f>
        <v>0</v>
      </c>
      <c r="BF498" s="193">
        <f>IF(N498="snížená",J498,0)</f>
        <v>0</v>
      </c>
      <c r="BG498" s="193">
        <f>IF(N498="zákl. přenesená",J498,0)</f>
        <v>0</v>
      </c>
      <c r="BH498" s="193">
        <f>IF(N498="sníž. přenesená",J498,0)</f>
        <v>0</v>
      </c>
      <c r="BI498" s="193">
        <f>IF(N498="nulová",J498,0)</f>
        <v>0</v>
      </c>
      <c r="BJ498" s="16" t="s">
        <v>81</v>
      </c>
      <c r="BK498" s="193">
        <f>ROUND(I498*H498,2)</f>
        <v>0</v>
      </c>
      <c r="BL498" s="16" t="s">
        <v>131</v>
      </c>
      <c r="BM498" s="192" t="s">
        <v>681</v>
      </c>
    </row>
    <row r="499" spans="1:65" s="2" customFormat="1" ht="11.25">
      <c r="A499" s="33"/>
      <c r="B499" s="34"/>
      <c r="C499" s="35"/>
      <c r="D499" s="194" t="s">
        <v>133</v>
      </c>
      <c r="E499" s="35"/>
      <c r="F499" s="195" t="s">
        <v>682</v>
      </c>
      <c r="G499" s="35"/>
      <c r="H499" s="35"/>
      <c r="I499" s="196"/>
      <c r="J499" s="35"/>
      <c r="K499" s="35"/>
      <c r="L499" s="38"/>
      <c r="M499" s="197"/>
      <c r="N499" s="198"/>
      <c r="O499" s="70"/>
      <c r="P499" s="70"/>
      <c r="Q499" s="70"/>
      <c r="R499" s="70"/>
      <c r="S499" s="70"/>
      <c r="T499" s="71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T499" s="16" t="s">
        <v>133</v>
      </c>
      <c r="AU499" s="16" t="s">
        <v>83</v>
      </c>
    </row>
    <row r="500" spans="1:65" s="2" customFormat="1" ht="29.25">
      <c r="A500" s="33"/>
      <c r="B500" s="34"/>
      <c r="C500" s="35"/>
      <c r="D500" s="194" t="s">
        <v>141</v>
      </c>
      <c r="E500" s="35"/>
      <c r="F500" s="210" t="s">
        <v>683</v>
      </c>
      <c r="G500" s="35"/>
      <c r="H500" s="35"/>
      <c r="I500" s="196"/>
      <c r="J500" s="35"/>
      <c r="K500" s="35"/>
      <c r="L500" s="38"/>
      <c r="M500" s="197"/>
      <c r="N500" s="198"/>
      <c r="O500" s="70"/>
      <c r="P500" s="70"/>
      <c r="Q500" s="70"/>
      <c r="R500" s="70"/>
      <c r="S500" s="70"/>
      <c r="T500" s="71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6" t="s">
        <v>141</v>
      </c>
      <c r="AU500" s="16" t="s">
        <v>83</v>
      </c>
    </row>
    <row r="501" spans="1:65" s="13" customFormat="1" ht="11.25">
      <c r="B501" s="199"/>
      <c r="C501" s="200"/>
      <c r="D501" s="194" t="s">
        <v>135</v>
      </c>
      <c r="E501" s="201" t="s">
        <v>1</v>
      </c>
      <c r="F501" s="202" t="s">
        <v>684</v>
      </c>
      <c r="G501" s="200"/>
      <c r="H501" s="203">
        <v>3554</v>
      </c>
      <c r="I501" s="204"/>
      <c r="J501" s="200"/>
      <c r="K501" s="200"/>
      <c r="L501" s="205"/>
      <c r="M501" s="206"/>
      <c r="N501" s="207"/>
      <c r="O501" s="207"/>
      <c r="P501" s="207"/>
      <c r="Q501" s="207"/>
      <c r="R501" s="207"/>
      <c r="S501" s="207"/>
      <c r="T501" s="208"/>
      <c r="AT501" s="209" t="s">
        <v>135</v>
      </c>
      <c r="AU501" s="209" t="s">
        <v>83</v>
      </c>
      <c r="AV501" s="13" t="s">
        <v>83</v>
      </c>
      <c r="AW501" s="13" t="s">
        <v>30</v>
      </c>
      <c r="AX501" s="13" t="s">
        <v>81</v>
      </c>
      <c r="AY501" s="209" t="s">
        <v>124</v>
      </c>
    </row>
    <row r="502" spans="1:65" s="2" customFormat="1" ht="24.2" customHeight="1">
      <c r="A502" s="33"/>
      <c r="B502" s="34"/>
      <c r="C502" s="181" t="s">
        <v>685</v>
      </c>
      <c r="D502" s="181" t="s">
        <v>126</v>
      </c>
      <c r="E502" s="182" t="s">
        <v>686</v>
      </c>
      <c r="F502" s="183" t="s">
        <v>687</v>
      </c>
      <c r="G502" s="184" t="s">
        <v>129</v>
      </c>
      <c r="H502" s="185">
        <v>3149</v>
      </c>
      <c r="I502" s="186"/>
      <c r="J502" s="187">
        <f>ROUND(I502*H502,2)</f>
        <v>0</v>
      </c>
      <c r="K502" s="183" t="s">
        <v>130</v>
      </c>
      <c r="L502" s="38"/>
      <c r="M502" s="188" t="s">
        <v>1</v>
      </c>
      <c r="N502" s="189" t="s">
        <v>38</v>
      </c>
      <c r="O502" s="70"/>
      <c r="P502" s="190">
        <f>O502*H502</f>
        <v>0</v>
      </c>
      <c r="Q502" s="190">
        <v>0</v>
      </c>
      <c r="R502" s="190">
        <f>Q502*H502</f>
        <v>0</v>
      </c>
      <c r="S502" s="190">
        <v>0</v>
      </c>
      <c r="T502" s="191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92" t="s">
        <v>131</v>
      </c>
      <c r="AT502" s="192" t="s">
        <v>126</v>
      </c>
      <c r="AU502" s="192" t="s">
        <v>83</v>
      </c>
      <c r="AY502" s="16" t="s">
        <v>124</v>
      </c>
      <c r="BE502" s="193">
        <f>IF(N502="základní",J502,0)</f>
        <v>0</v>
      </c>
      <c r="BF502" s="193">
        <f>IF(N502="snížená",J502,0)</f>
        <v>0</v>
      </c>
      <c r="BG502" s="193">
        <f>IF(N502="zákl. přenesená",J502,0)</f>
        <v>0</v>
      </c>
      <c r="BH502" s="193">
        <f>IF(N502="sníž. přenesená",J502,0)</f>
        <v>0</v>
      </c>
      <c r="BI502" s="193">
        <f>IF(N502="nulová",J502,0)</f>
        <v>0</v>
      </c>
      <c r="BJ502" s="16" t="s">
        <v>81</v>
      </c>
      <c r="BK502" s="193">
        <f>ROUND(I502*H502,2)</f>
        <v>0</v>
      </c>
      <c r="BL502" s="16" t="s">
        <v>131</v>
      </c>
      <c r="BM502" s="192" t="s">
        <v>688</v>
      </c>
    </row>
    <row r="503" spans="1:65" s="2" customFormat="1" ht="19.5">
      <c r="A503" s="33"/>
      <c r="B503" s="34"/>
      <c r="C503" s="35"/>
      <c r="D503" s="194" t="s">
        <v>133</v>
      </c>
      <c r="E503" s="35"/>
      <c r="F503" s="195" t="s">
        <v>689</v>
      </c>
      <c r="G503" s="35"/>
      <c r="H503" s="35"/>
      <c r="I503" s="196"/>
      <c r="J503" s="35"/>
      <c r="K503" s="35"/>
      <c r="L503" s="38"/>
      <c r="M503" s="197"/>
      <c r="N503" s="198"/>
      <c r="O503" s="70"/>
      <c r="P503" s="70"/>
      <c r="Q503" s="70"/>
      <c r="R503" s="70"/>
      <c r="S503" s="70"/>
      <c r="T503" s="71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16" t="s">
        <v>133</v>
      </c>
      <c r="AU503" s="16" t="s">
        <v>83</v>
      </c>
    </row>
    <row r="504" spans="1:65" s="2" customFormat="1" ht="29.25">
      <c r="A504" s="33"/>
      <c r="B504" s="34"/>
      <c r="C504" s="35"/>
      <c r="D504" s="194" t="s">
        <v>141</v>
      </c>
      <c r="E504" s="35"/>
      <c r="F504" s="210" t="s">
        <v>690</v>
      </c>
      <c r="G504" s="35"/>
      <c r="H504" s="35"/>
      <c r="I504" s="196"/>
      <c r="J504" s="35"/>
      <c r="K504" s="35"/>
      <c r="L504" s="38"/>
      <c r="M504" s="197"/>
      <c r="N504" s="198"/>
      <c r="O504" s="70"/>
      <c r="P504" s="70"/>
      <c r="Q504" s="70"/>
      <c r="R504" s="70"/>
      <c r="S504" s="70"/>
      <c r="T504" s="71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T504" s="16" t="s">
        <v>141</v>
      </c>
      <c r="AU504" s="16" t="s">
        <v>83</v>
      </c>
    </row>
    <row r="505" spans="1:65" s="13" customFormat="1" ht="11.25">
      <c r="B505" s="199"/>
      <c r="C505" s="200"/>
      <c r="D505" s="194" t="s">
        <v>135</v>
      </c>
      <c r="E505" s="201" t="s">
        <v>1</v>
      </c>
      <c r="F505" s="202" t="s">
        <v>691</v>
      </c>
      <c r="G505" s="200"/>
      <c r="H505" s="203">
        <v>3149</v>
      </c>
      <c r="I505" s="204"/>
      <c r="J505" s="200"/>
      <c r="K505" s="200"/>
      <c r="L505" s="205"/>
      <c r="M505" s="206"/>
      <c r="N505" s="207"/>
      <c r="O505" s="207"/>
      <c r="P505" s="207"/>
      <c r="Q505" s="207"/>
      <c r="R505" s="207"/>
      <c r="S505" s="207"/>
      <c r="T505" s="208"/>
      <c r="AT505" s="209" t="s">
        <v>135</v>
      </c>
      <c r="AU505" s="209" t="s">
        <v>83</v>
      </c>
      <c r="AV505" s="13" t="s">
        <v>83</v>
      </c>
      <c r="AW505" s="13" t="s">
        <v>30</v>
      </c>
      <c r="AX505" s="13" t="s">
        <v>81</v>
      </c>
      <c r="AY505" s="209" t="s">
        <v>124</v>
      </c>
    </row>
    <row r="506" spans="1:65" s="2" customFormat="1" ht="16.5" customHeight="1">
      <c r="A506" s="33"/>
      <c r="B506" s="34"/>
      <c r="C506" s="181" t="s">
        <v>692</v>
      </c>
      <c r="D506" s="181" t="s">
        <v>126</v>
      </c>
      <c r="E506" s="182" t="s">
        <v>693</v>
      </c>
      <c r="F506" s="183" t="s">
        <v>694</v>
      </c>
      <c r="G506" s="184" t="s">
        <v>129</v>
      </c>
      <c r="H506" s="185">
        <v>3149</v>
      </c>
      <c r="I506" s="186"/>
      <c r="J506" s="187">
        <f>ROUND(I506*H506,2)</f>
        <v>0</v>
      </c>
      <c r="K506" s="183" t="s">
        <v>130</v>
      </c>
      <c r="L506" s="38"/>
      <c r="M506" s="188" t="s">
        <v>1</v>
      </c>
      <c r="N506" s="189" t="s">
        <v>38</v>
      </c>
      <c r="O506" s="70"/>
      <c r="P506" s="190">
        <f>O506*H506</f>
        <v>0</v>
      </c>
      <c r="Q506" s="190">
        <v>0</v>
      </c>
      <c r="R506" s="190">
        <f>Q506*H506</f>
        <v>0</v>
      </c>
      <c r="S506" s="190">
        <v>0</v>
      </c>
      <c r="T506" s="191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92" t="s">
        <v>131</v>
      </c>
      <c r="AT506" s="192" t="s">
        <v>126</v>
      </c>
      <c r="AU506" s="192" t="s">
        <v>83</v>
      </c>
      <c r="AY506" s="16" t="s">
        <v>124</v>
      </c>
      <c r="BE506" s="193">
        <f>IF(N506="základní",J506,0)</f>
        <v>0</v>
      </c>
      <c r="BF506" s="193">
        <f>IF(N506="snížená",J506,0)</f>
        <v>0</v>
      </c>
      <c r="BG506" s="193">
        <f>IF(N506="zákl. přenesená",J506,0)</f>
        <v>0</v>
      </c>
      <c r="BH506" s="193">
        <f>IF(N506="sníž. přenesená",J506,0)</f>
        <v>0</v>
      </c>
      <c r="BI506" s="193">
        <f>IF(N506="nulová",J506,0)</f>
        <v>0</v>
      </c>
      <c r="BJ506" s="16" t="s">
        <v>81</v>
      </c>
      <c r="BK506" s="193">
        <f>ROUND(I506*H506,2)</f>
        <v>0</v>
      </c>
      <c r="BL506" s="16" t="s">
        <v>131</v>
      </c>
      <c r="BM506" s="192" t="s">
        <v>695</v>
      </c>
    </row>
    <row r="507" spans="1:65" s="2" customFormat="1" ht="29.25">
      <c r="A507" s="33"/>
      <c r="B507" s="34"/>
      <c r="C507" s="35"/>
      <c r="D507" s="194" t="s">
        <v>133</v>
      </c>
      <c r="E507" s="35"/>
      <c r="F507" s="195" t="s">
        <v>696</v>
      </c>
      <c r="G507" s="35"/>
      <c r="H507" s="35"/>
      <c r="I507" s="196"/>
      <c r="J507" s="35"/>
      <c r="K507" s="35"/>
      <c r="L507" s="38"/>
      <c r="M507" s="197"/>
      <c r="N507" s="198"/>
      <c r="O507" s="70"/>
      <c r="P507" s="70"/>
      <c r="Q507" s="70"/>
      <c r="R507" s="70"/>
      <c r="S507" s="70"/>
      <c r="T507" s="71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6" t="s">
        <v>133</v>
      </c>
      <c r="AU507" s="16" t="s">
        <v>83</v>
      </c>
    </row>
    <row r="508" spans="1:65" s="2" customFormat="1" ht="58.5">
      <c r="A508" s="33"/>
      <c r="B508" s="34"/>
      <c r="C508" s="35"/>
      <c r="D508" s="194" t="s">
        <v>141</v>
      </c>
      <c r="E508" s="35"/>
      <c r="F508" s="210" t="s">
        <v>697</v>
      </c>
      <c r="G508" s="35"/>
      <c r="H508" s="35"/>
      <c r="I508" s="196"/>
      <c r="J508" s="35"/>
      <c r="K508" s="35"/>
      <c r="L508" s="38"/>
      <c r="M508" s="197"/>
      <c r="N508" s="198"/>
      <c r="O508" s="70"/>
      <c r="P508" s="70"/>
      <c r="Q508" s="70"/>
      <c r="R508" s="70"/>
      <c r="S508" s="70"/>
      <c r="T508" s="71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T508" s="16" t="s">
        <v>141</v>
      </c>
      <c r="AU508" s="16" t="s">
        <v>83</v>
      </c>
    </row>
    <row r="509" spans="1:65" s="13" customFormat="1" ht="11.25">
      <c r="B509" s="199"/>
      <c r="C509" s="200"/>
      <c r="D509" s="194" t="s">
        <v>135</v>
      </c>
      <c r="E509" s="201" t="s">
        <v>1</v>
      </c>
      <c r="F509" s="202" t="s">
        <v>698</v>
      </c>
      <c r="G509" s="200"/>
      <c r="H509" s="203">
        <v>2950</v>
      </c>
      <c r="I509" s="204"/>
      <c r="J509" s="200"/>
      <c r="K509" s="200"/>
      <c r="L509" s="205"/>
      <c r="M509" s="206"/>
      <c r="N509" s="207"/>
      <c r="O509" s="207"/>
      <c r="P509" s="207"/>
      <c r="Q509" s="207"/>
      <c r="R509" s="207"/>
      <c r="S509" s="207"/>
      <c r="T509" s="208"/>
      <c r="AT509" s="209" t="s">
        <v>135</v>
      </c>
      <c r="AU509" s="209" t="s">
        <v>83</v>
      </c>
      <c r="AV509" s="13" t="s">
        <v>83</v>
      </c>
      <c r="AW509" s="13" t="s">
        <v>30</v>
      </c>
      <c r="AX509" s="13" t="s">
        <v>73</v>
      </c>
      <c r="AY509" s="209" t="s">
        <v>124</v>
      </c>
    </row>
    <row r="510" spans="1:65" s="13" customFormat="1" ht="11.25">
      <c r="B510" s="199"/>
      <c r="C510" s="200"/>
      <c r="D510" s="194" t="s">
        <v>135</v>
      </c>
      <c r="E510" s="201" t="s">
        <v>1</v>
      </c>
      <c r="F510" s="202" t="s">
        <v>699</v>
      </c>
      <c r="G510" s="200"/>
      <c r="H510" s="203">
        <v>99</v>
      </c>
      <c r="I510" s="204"/>
      <c r="J510" s="200"/>
      <c r="K510" s="200"/>
      <c r="L510" s="205"/>
      <c r="M510" s="206"/>
      <c r="N510" s="207"/>
      <c r="O510" s="207"/>
      <c r="P510" s="207"/>
      <c r="Q510" s="207"/>
      <c r="R510" s="207"/>
      <c r="S510" s="207"/>
      <c r="T510" s="208"/>
      <c r="AT510" s="209" t="s">
        <v>135</v>
      </c>
      <c r="AU510" s="209" t="s">
        <v>83</v>
      </c>
      <c r="AV510" s="13" t="s">
        <v>83</v>
      </c>
      <c r="AW510" s="13" t="s">
        <v>30</v>
      </c>
      <c r="AX510" s="13" t="s">
        <v>73</v>
      </c>
      <c r="AY510" s="209" t="s">
        <v>124</v>
      </c>
    </row>
    <row r="511" spans="1:65" s="13" customFormat="1" ht="11.25">
      <c r="B511" s="199"/>
      <c r="C511" s="200"/>
      <c r="D511" s="194" t="s">
        <v>135</v>
      </c>
      <c r="E511" s="201" t="s">
        <v>1</v>
      </c>
      <c r="F511" s="202" t="s">
        <v>700</v>
      </c>
      <c r="G511" s="200"/>
      <c r="H511" s="203">
        <v>100</v>
      </c>
      <c r="I511" s="204"/>
      <c r="J511" s="200"/>
      <c r="K511" s="200"/>
      <c r="L511" s="205"/>
      <c r="M511" s="206"/>
      <c r="N511" s="207"/>
      <c r="O511" s="207"/>
      <c r="P511" s="207"/>
      <c r="Q511" s="207"/>
      <c r="R511" s="207"/>
      <c r="S511" s="207"/>
      <c r="T511" s="208"/>
      <c r="AT511" s="209" t="s">
        <v>135</v>
      </c>
      <c r="AU511" s="209" t="s">
        <v>83</v>
      </c>
      <c r="AV511" s="13" t="s">
        <v>83</v>
      </c>
      <c r="AW511" s="13" t="s">
        <v>30</v>
      </c>
      <c r="AX511" s="13" t="s">
        <v>73</v>
      </c>
      <c r="AY511" s="209" t="s">
        <v>124</v>
      </c>
    </row>
    <row r="512" spans="1:65" s="14" customFormat="1" ht="11.25">
      <c r="B512" s="211"/>
      <c r="C512" s="212"/>
      <c r="D512" s="194" t="s">
        <v>135</v>
      </c>
      <c r="E512" s="213" t="s">
        <v>1</v>
      </c>
      <c r="F512" s="214" t="s">
        <v>145</v>
      </c>
      <c r="G512" s="212"/>
      <c r="H512" s="215">
        <v>3149</v>
      </c>
      <c r="I512" s="216"/>
      <c r="J512" s="212"/>
      <c r="K512" s="212"/>
      <c r="L512" s="217"/>
      <c r="M512" s="218"/>
      <c r="N512" s="219"/>
      <c r="O512" s="219"/>
      <c r="P512" s="219"/>
      <c r="Q512" s="219"/>
      <c r="R512" s="219"/>
      <c r="S512" s="219"/>
      <c r="T512" s="220"/>
      <c r="AT512" s="221" t="s">
        <v>135</v>
      </c>
      <c r="AU512" s="221" t="s">
        <v>83</v>
      </c>
      <c r="AV512" s="14" t="s">
        <v>131</v>
      </c>
      <c r="AW512" s="14" t="s">
        <v>30</v>
      </c>
      <c r="AX512" s="14" t="s">
        <v>81</v>
      </c>
      <c r="AY512" s="221" t="s">
        <v>124</v>
      </c>
    </row>
    <row r="513" spans="1:65" s="2" customFormat="1" ht="33" customHeight="1">
      <c r="A513" s="33"/>
      <c r="B513" s="34"/>
      <c r="C513" s="181" t="s">
        <v>701</v>
      </c>
      <c r="D513" s="181" t="s">
        <v>126</v>
      </c>
      <c r="E513" s="182" t="s">
        <v>702</v>
      </c>
      <c r="F513" s="183" t="s">
        <v>703</v>
      </c>
      <c r="G513" s="184" t="s">
        <v>129</v>
      </c>
      <c r="H513" s="185">
        <v>2882</v>
      </c>
      <c r="I513" s="186"/>
      <c r="J513" s="187">
        <f>ROUND(I513*H513,2)</f>
        <v>0</v>
      </c>
      <c r="K513" s="183" t="s">
        <v>130</v>
      </c>
      <c r="L513" s="38"/>
      <c r="M513" s="188" t="s">
        <v>1</v>
      </c>
      <c r="N513" s="189" t="s">
        <v>38</v>
      </c>
      <c r="O513" s="70"/>
      <c r="P513" s="190">
        <f>O513*H513</f>
        <v>0</v>
      </c>
      <c r="Q513" s="190">
        <v>0</v>
      </c>
      <c r="R513" s="190">
        <f>Q513*H513</f>
        <v>0</v>
      </c>
      <c r="S513" s="190">
        <v>0</v>
      </c>
      <c r="T513" s="191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92" t="s">
        <v>131</v>
      </c>
      <c r="AT513" s="192" t="s">
        <v>126</v>
      </c>
      <c r="AU513" s="192" t="s">
        <v>83</v>
      </c>
      <c r="AY513" s="16" t="s">
        <v>124</v>
      </c>
      <c r="BE513" s="193">
        <f>IF(N513="základní",J513,0)</f>
        <v>0</v>
      </c>
      <c r="BF513" s="193">
        <f>IF(N513="snížená",J513,0)</f>
        <v>0</v>
      </c>
      <c r="BG513" s="193">
        <f>IF(N513="zákl. přenesená",J513,0)</f>
        <v>0</v>
      </c>
      <c r="BH513" s="193">
        <f>IF(N513="sníž. přenesená",J513,0)</f>
        <v>0</v>
      </c>
      <c r="BI513" s="193">
        <f>IF(N513="nulová",J513,0)</f>
        <v>0</v>
      </c>
      <c r="BJ513" s="16" t="s">
        <v>81</v>
      </c>
      <c r="BK513" s="193">
        <f>ROUND(I513*H513,2)</f>
        <v>0</v>
      </c>
      <c r="BL513" s="16" t="s">
        <v>131</v>
      </c>
      <c r="BM513" s="192" t="s">
        <v>704</v>
      </c>
    </row>
    <row r="514" spans="1:65" s="2" customFormat="1" ht="29.25">
      <c r="A514" s="33"/>
      <c r="B514" s="34"/>
      <c r="C514" s="35"/>
      <c r="D514" s="194" t="s">
        <v>133</v>
      </c>
      <c r="E514" s="35"/>
      <c r="F514" s="195" t="s">
        <v>705</v>
      </c>
      <c r="G514" s="35"/>
      <c r="H514" s="35"/>
      <c r="I514" s="196"/>
      <c r="J514" s="35"/>
      <c r="K514" s="35"/>
      <c r="L514" s="38"/>
      <c r="M514" s="197"/>
      <c r="N514" s="198"/>
      <c r="O514" s="70"/>
      <c r="P514" s="70"/>
      <c r="Q514" s="70"/>
      <c r="R514" s="70"/>
      <c r="S514" s="70"/>
      <c r="T514" s="71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16" t="s">
        <v>133</v>
      </c>
      <c r="AU514" s="16" t="s">
        <v>83</v>
      </c>
    </row>
    <row r="515" spans="1:65" s="2" customFormat="1" ht="48.75">
      <c r="A515" s="33"/>
      <c r="B515" s="34"/>
      <c r="C515" s="35"/>
      <c r="D515" s="194" t="s">
        <v>141</v>
      </c>
      <c r="E515" s="35"/>
      <c r="F515" s="210" t="s">
        <v>706</v>
      </c>
      <c r="G515" s="35"/>
      <c r="H515" s="35"/>
      <c r="I515" s="196"/>
      <c r="J515" s="35"/>
      <c r="K515" s="35"/>
      <c r="L515" s="38"/>
      <c r="M515" s="197"/>
      <c r="N515" s="198"/>
      <c r="O515" s="70"/>
      <c r="P515" s="70"/>
      <c r="Q515" s="70"/>
      <c r="R515" s="70"/>
      <c r="S515" s="70"/>
      <c r="T515" s="71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T515" s="16" t="s">
        <v>141</v>
      </c>
      <c r="AU515" s="16" t="s">
        <v>83</v>
      </c>
    </row>
    <row r="516" spans="1:65" s="13" customFormat="1" ht="11.25">
      <c r="B516" s="199"/>
      <c r="C516" s="200"/>
      <c r="D516" s="194" t="s">
        <v>135</v>
      </c>
      <c r="E516" s="201" t="s">
        <v>1</v>
      </c>
      <c r="F516" s="202" t="s">
        <v>707</v>
      </c>
      <c r="G516" s="200"/>
      <c r="H516" s="203">
        <v>2704</v>
      </c>
      <c r="I516" s="204"/>
      <c r="J516" s="200"/>
      <c r="K516" s="200"/>
      <c r="L516" s="205"/>
      <c r="M516" s="206"/>
      <c r="N516" s="207"/>
      <c r="O516" s="207"/>
      <c r="P516" s="207"/>
      <c r="Q516" s="207"/>
      <c r="R516" s="207"/>
      <c r="S516" s="207"/>
      <c r="T516" s="208"/>
      <c r="AT516" s="209" t="s">
        <v>135</v>
      </c>
      <c r="AU516" s="209" t="s">
        <v>83</v>
      </c>
      <c r="AV516" s="13" t="s">
        <v>83</v>
      </c>
      <c r="AW516" s="13" t="s">
        <v>30</v>
      </c>
      <c r="AX516" s="13" t="s">
        <v>73</v>
      </c>
      <c r="AY516" s="209" t="s">
        <v>124</v>
      </c>
    </row>
    <row r="517" spans="1:65" s="13" customFormat="1" ht="11.25">
      <c r="B517" s="199"/>
      <c r="C517" s="200"/>
      <c r="D517" s="194" t="s">
        <v>135</v>
      </c>
      <c r="E517" s="201" t="s">
        <v>1</v>
      </c>
      <c r="F517" s="202" t="s">
        <v>708</v>
      </c>
      <c r="G517" s="200"/>
      <c r="H517" s="203">
        <v>90</v>
      </c>
      <c r="I517" s="204"/>
      <c r="J517" s="200"/>
      <c r="K517" s="200"/>
      <c r="L517" s="205"/>
      <c r="M517" s="206"/>
      <c r="N517" s="207"/>
      <c r="O517" s="207"/>
      <c r="P517" s="207"/>
      <c r="Q517" s="207"/>
      <c r="R517" s="207"/>
      <c r="S517" s="207"/>
      <c r="T517" s="208"/>
      <c r="AT517" s="209" t="s">
        <v>135</v>
      </c>
      <c r="AU517" s="209" t="s">
        <v>83</v>
      </c>
      <c r="AV517" s="13" t="s">
        <v>83</v>
      </c>
      <c r="AW517" s="13" t="s">
        <v>30</v>
      </c>
      <c r="AX517" s="13" t="s">
        <v>73</v>
      </c>
      <c r="AY517" s="209" t="s">
        <v>124</v>
      </c>
    </row>
    <row r="518" spans="1:65" s="13" customFormat="1" ht="11.25">
      <c r="B518" s="199"/>
      <c r="C518" s="200"/>
      <c r="D518" s="194" t="s">
        <v>135</v>
      </c>
      <c r="E518" s="201" t="s">
        <v>1</v>
      </c>
      <c r="F518" s="202" t="s">
        <v>709</v>
      </c>
      <c r="G518" s="200"/>
      <c r="H518" s="203">
        <v>88</v>
      </c>
      <c r="I518" s="204"/>
      <c r="J518" s="200"/>
      <c r="K518" s="200"/>
      <c r="L518" s="205"/>
      <c r="M518" s="206"/>
      <c r="N518" s="207"/>
      <c r="O518" s="207"/>
      <c r="P518" s="207"/>
      <c r="Q518" s="207"/>
      <c r="R518" s="207"/>
      <c r="S518" s="207"/>
      <c r="T518" s="208"/>
      <c r="AT518" s="209" t="s">
        <v>135</v>
      </c>
      <c r="AU518" s="209" t="s">
        <v>83</v>
      </c>
      <c r="AV518" s="13" t="s">
        <v>83</v>
      </c>
      <c r="AW518" s="13" t="s">
        <v>30</v>
      </c>
      <c r="AX518" s="13" t="s">
        <v>73</v>
      </c>
      <c r="AY518" s="209" t="s">
        <v>124</v>
      </c>
    </row>
    <row r="519" spans="1:65" s="14" customFormat="1" ht="11.25">
      <c r="B519" s="211"/>
      <c r="C519" s="212"/>
      <c r="D519" s="194" t="s">
        <v>135</v>
      </c>
      <c r="E519" s="213" t="s">
        <v>1</v>
      </c>
      <c r="F519" s="214" t="s">
        <v>145</v>
      </c>
      <c r="G519" s="212"/>
      <c r="H519" s="215">
        <v>2882</v>
      </c>
      <c r="I519" s="216"/>
      <c r="J519" s="212"/>
      <c r="K519" s="212"/>
      <c r="L519" s="217"/>
      <c r="M519" s="218"/>
      <c r="N519" s="219"/>
      <c r="O519" s="219"/>
      <c r="P519" s="219"/>
      <c r="Q519" s="219"/>
      <c r="R519" s="219"/>
      <c r="S519" s="219"/>
      <c r="T519" s="220"/>
      <c r="AT519" s="221" t="s">
        <v>135</v>
      </c>
      <c r="AU519" s="221" t="s">
        <v>83</v>
      </c>
      <c r="AV519" s="14" t="s">
        <v>131</v>
      </c>
      <c r="AW519" s="14" t="s">
        <v>30</v>
      </c>
      <c r="AX519" s="14" t="s">
        <v>81</v>
      </c>
      <c r="AY519" s="221" t="s">
        <v>124</v>
      </c>
    </row>
    <row r="520" spans="1:65" s="2" customFormat="1" ht="24.2" customHeight="1">
      <c r="A520" s="33"/>
      <c r="B520" s="34"/>
      <c r="C520" s="181" t="s">
        <v>710</v>
      </c>
      <c r="D520" s="181" t="s">
        <v>126</v>
      </c>
      <c r="E520" s="182" t="s">
        <v>711</v>
      </c>
      <c r="F520" s="183" t="s">
        <v>712</v>
      </c>
      <c r="G520" s="184" t="s">
        <v>129</v>
      </c>
      <c r="H520" s="185">
        <v>48</v>
      </c>
      <c r="I520" s="186"/>
      <c r="J520" s="187">
        <f>ROUND(I520*H520,2)</f>
        <v>0</v>
      </c>
      <c r="K520" s="183" t="s">
        <v>130</v>
      </c>
      <c r="L520" s="38"/>
      <c r="M520" s="188" t="s">
        <v>1</v>
      </c>
      <c r="N520" s="189" t="s">
        <v>38</v>
      </c>
      <c r="O520" s="70"/>
      <c r="P520" s="190">
        <f>O520*H520</f>
        <v>0</v>
      </c>
      <c r="Q520" s="190">
        <v>0.19536000000000001</v>
      </c>
      <c r="R520" s="190">
        <f>Q520*H520</f>
        <v>9.3772800000000007</v>
      </c>
      <c r="S520" s="190">
        <v>0</v>
      </c>
      <c r="T520" s="191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92" t="s">
        <v>131</v>
      </c>
      <c r="AT520" s="192" t="s">
        <v>126</v>
      </c>
      <c r="AU520" s="192" t="s">
        <v>83</v>
      </c>
      <c r="AY520" s="16" t="s">
        <v>124</v>
      </c>
      <c r="BE520" s="193">
        <f>IF(N520="základní",J520,0)</f>
        <v>0</v>
      </c>
      <c r="BF520" s="193">
        <f>IF(N520="snížená",J520,0)</f>
        <v>0</v>
      </c>
      <c r="BG520" s="193">
        <f>IF(N520="zákl. přenesená",J520,0)</f>
        <v>0</v>
      </c>
      <c r="BH520" s="193">
        <f>IF(N520="sníž. přenesená",J520,0)</f>
        <v>0</v>
      </c>
      <c r="BI520" s="193">
        <f>IF(N520="nulová",J520,0)</f>
        <v>0</v>
      </c>
      <c r="BJ520" s="16" t="s">
        <v>81</v>
      </c>
      <c r="BK520" s="193">
        <f>ROUND(I520*H520,2)</f>
        <v>0</v>
      </c>
      <c r="BL520" s="16" t="s">
        <v>131</v>
      </c>
      <c r="BM520" s="192" t="s">
        <v>713</v>
      </c>
    </row>
    <row r="521" spans="1:65" s="2" customFormat="1" ht="29.25">
      <c r="A521" s="33"/>
      <c r="B521" s="34"/>
      <c r="C521" s="35"/>
      <c r="D521" s="194" t="s">
        <v>133</v>
      </c>
      <c r="E521" s="35"/>
      <c r="F521" s="195" t="s">
        <v>714</v>
      </c>
      <c r="G521" s="35"/>
      <c r="H521" s="35"/>
      <c r="I521" s="196"/>
      <c r="J521" s="35"/>
      <c r="K521" s="35"/>
      <c r="L521" s="38"/>
      <c r="M521" s="197"/>
      <c r="N521" s="198"/>
      <c r="O521" s="70"/>
      <c r="P521" s="70"/>
      <c r="Q521" s="70"/>
      <c r="R521" s="70"/>
      <c r="S521" s="70"/>
      <c r="T521" s="71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6" t="s">
        <v>133</v>
      </c>
      <c r="AU521" s="16" t="s">
        <v>83</v>
      </c>
    </row>
    <row r="522" spans="1:65" s="2" customFormat="1" ht="58.5">
      <c r="A522" s="33"/>
      <c r="B522" s="34"/>
      <c r="C522" s="35"/>
      <c r="D522" s="194" t="s">
        <v>141</v>
      </c>
      <c r="E522" s="35"/>
      <c r="F522" s="210" t="s">
        <v>715</v>
      </c>
      <c r="G522" s="35"/>
      <c r="H522" s="35"/>
      <c r="I522" s="196"/>
      <c r="J522" s="35"/>
      <c r="K522" s="35"/>
      <c r="L522" s="38"/>
      <c r="M522" s="197"/>
      <c r="N522" s="198"/>
      <c r="O522" s="70"/>
      <c r="P522" s="70"/>
      <c r="Q522" s="70"/>
      <c r="R522" s="70"/>
      <c r="S522" s="70"/>
      <c r="T522" s="71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16" t="s">
        <v>141</v>
      </c>
      <c r="AU522" s="16" t="s">
        <v>83</v>
      </c>
    </row>
    <row r="523" spans="1:65" s="13" customFormat="1" ht="11.25">
      <c r="B523" s="199"/>
      <c r="C523" s="200"/>
      <c r="D523" s="194" t="s">
        <v>135</v>
      </c>
      <c r="E523" s="201" t="s">
        <v>1</v>
      </c>
      <c r="F523" s="202" t="s">
        <v>716</v>
      </c>
      <c r="G523" s="200"/>
      <c r="H523" s="203">
        <v>26</v>
      </c>
      <c r="I523" s="204"/>
      <c r="J523" s="200"/>
      <c r="K523" s="200"/>
      <c r="L523" s="205"/>
      <c r="M523" s="206"/>
      <c r="N523" s="207"/>
      <c r="O523" s="207"/>
      <c r="P523" s="207"/>
      <c r="Q523" s="207"/>
      <c r="R523" s="207"/>
      <c r="S523" s="207"/>
      <c r="T523" s="208"/>
      <c r="AT523" s="209" t="s">
        <v>135</v>
      </c>
      <c r="AU523" s="209" t="s">
        <v>83</v>
      </c>
      <c r="AV523" s="13" t="s">
        <v>83</v>
      </c>
      <c r="AW523" s="13" t="s">
        <v>30</v>
      </c>
      <c r="AX523" s="13" t="s">
        <v>73</v>
      </c>
      <c r="AY523" s="209" t="s">
        <v>124</v>
      </c>
    </row>
    <row r="524" spans="1:65" s="13" customFormat="1" ht="11.25">
      <c r="B524" s="199"/>
      <c r="C524" s="200"/>
      <c r="D524" s="194" t="s">
        <v>135</v>
      </c>
      <c r="E524" s="201" t="s">
        <v>1</v>
      </c>
      <c r="F524" s="202" t="s">
        <v>717</v>
      </c>
      <c r="G524" s="200"/>
      <c r="H524" s="203">
        <v>22</v>
      </c>
      <c r="I524" s="204"/>
      <c r="J524" s="200"/>
      <c r="K524" s="200"/>
      <c r="L524" s="205"/>
      <c r="M524" s="206"/>
      <c r="N524" s="207"/>
      <c r="O524" s="207"/>
      <c r="P524" s="207"/>
      <c r="Q524" s="207"/>
      <c r="R524" s="207"/>
      <c r="S524" s="207"/>
      <c r="T524" s="208"/>
      <c r="AT524" s="209" t="s">
        <v>135</v>
      </c>
      <c r="AU524" s="209" t="s">
        <v>83</v>
      </c>
      <c r="AV524" s="13" t="s">
        <v>83</v>
      </c>
      <c r="AW524" s="13" t="s">
        <v>30</v>
      </c>
      <c r="AX524" s="13" t="s">
        <v>73</v>
      </c>
      <c r="AY524" s="209" t="s">
        <v>124</v>
      </c>
    </row>
    <row r="525" spans="1:65" s="14" customFormat="1" ht="11.25">
      <c r="B525" s="211"/>
      <c r="C525" s="212"/>
      <c r="D525" s="194" t="s">
        <v>135</v>
      </c>
      <c r="E525" s="213" t="s">
        <v>1</v>
      </c>
      <c r="F525" s="214" t="s">
        <v>145</v>
      </c>
      <c r="G525" s="212"/>
      <c r="H525" s="215">
        <v>48</v>
      </c>
      <c r="I525" s="216"/>
      <c r="J525" s="212"/>
      <c r="K525" s="212"/>
      <c r="L525" s="217"/>
      <c r="M525" s="218"/>
      <c r="N525" s="219"/>
      <c r="O525" s="219"/>
      <c r="P525" s="219"/>
      <c r="Q525" s="219"/>
      <c r="R525" s="219"/>
      <c r="S525" s="219"/>
      <c r="T525" s="220"/>
      <c r="AT525" s="221" t="s">
        <v>135</v>
      </c>
      <c r="AU525" s="221" t="s">
        <v>83</v>
      </c>
      <c r="AV525" s="14" t="s">
        <v>131</v>
      </c>
      <c r="AW525" s="14" t="s">
        <v>30</v>
      </c>
      <c r="AX525" s="14" t="s">
        <v>81</v>
      </c>
      <c r="AY525" s="221" t="s">
        <v>124</v>
      </c>
    </row>
    <row r="526" spans="1:65" s="2" customFormat="1" ht="16.5" customHeight="1">
      <c r="A526" s="33"/>
      <c r="B526" s="34"/>
      <c r="C526" s="222" t="s">
        <v>718</v>
      </c>
      <c r="D526" s="222" t="s">
        <v>341</v>
      </c>
      <c r="E526" s="223" t="s">
        <v>719</v>
      </c>
      <c r="F526" s="224" t="s">
        <v>720</v>
      </c>
      <c r="G526" s="225" t="s">
        <v>129</v>
      </c>
      <c r="H526" s="226">
        <v>48.96</v>
      </c>
      <c r="I526" s="227"/>
      <c r="J526" s="228">
        <f>ROUND(I526*H526,2)</f>
        <v>0</v>
      </c>
      <c r="K526" s="224" t="s">
        <v>130</v>
      </c>
      <c r="L526" s="229"/>
      <c r="M526" s="230" t="s">
        <v>1</v>
      </c>
      <c r="N526" s="231" t="s">
        <v>38</v>
      </c>
      <c r="O526" s="70"/>
      <c r="P526" s="190">
        <f>O526*H526</f>
        <v>0</v>
      </c>
      <c r="Q526" s="190">
        <v>0.22800000000000001</v>
      </c>
      <c r="R526" s="190">
        <f>Q526*H526</f>
        <v>11.162880000000001</v>
      </c>
      <c r="S526" s="190">
        <v>0</v>
      </c>
      <c r="T526" s="191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92" t="s">
        <v>182</v>
      </c>
      <c r="AT526" s="192" t="s">
        <v>341</v>
      </c>
      <c r="AU526" s="192" t="s">
        <v>83</v>
      </c>
      <c r="AY526" s="16" t="s">
        <v>124</v>
      </c>
      <c r="BE526" s="193">
        <f>IF(N526="základní",J526,0)</f>
        <v>0</v>
      </c>
      <c r="BF526" s="193">
        <f>IF(N526="snížená",J526,0)</f>
        <v>0</v>
      </c>
      <c r="BG526" s="193">
        <f>IF(N526="zákl. přenesená",J526,0)</f>
        <v>0</v>
      </c>
      <c r="BH526" s="193">
        <f>IF(N526="sníž. přenesená",J526,0)</f>
        <v>0</v>
      </c>
      <c r="BI526" s="193">
        <f>IF(N526="nulová",J526,0)</f>
        <v>0</v>
      </c>
      <c r="BJ526" s="16" t="s">
        <v>81</v>
      </c>
      <c r="BK526" s="193">
        <f>ROUND(I526*H526,2)</f>
        <v>0</v>
      </c>
      <c r="BL526" s="16" t="s">
        <v>131</v>
      </c>
      <c r="BM526" s="192" t="s">
        <v>721</v>
      </c>
    </row>
    <row r="527" spans="1:65" s="2" customFormat="1" ht="11.25">
      <c r="A527" s="33"/>
      <c r="B527" s="34"/>
      <c r="C527" s="35"/>
      <c r="D527" s="194" t="s">
        <v>133</v>
      </c>
      <c r="E527" s="35"/>
      <c r="F527" s="195" t="s">
        <v>720</v>
      </c>
      <c r="G527" s="35"/>
      <c r="H527" s="35"/>
      <c r="I527" s="196"/>
      <c r="J527" s="35"/>
      <c r="K527" s="35"/>
      <c r="L527" s="38"/>
      <c r="M527" s="197"/>
      <c r="N527" s="198"/>
      <c r="O527" s="70"/>
      <c r="P527" s="70"/>
      <c r="Q527" s="70"/>
      <c r="R527" s="70"/>
      <c r="S527" s="70"/>
      <c r="T527" s="71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T527" s="16" t="s">
        <v>133</v>
      </c>
      <c r="AU527" s="16" t="s">
        <v>83</v>
      </c>
    </row>
    <row r="528" spans="1:65" s="13" customFormat="1" ht="11.25">
      <c r="B528" s="199"/>
      <c r="C528" s="200"/>
      <c r="D528" s="194" t="s">
        <v>135</v>
      </c>
      <c r="E528" s="200"/>
      <c r="F528" s="202" t="s">
        <v>722</v>
      </c>
      <c r="G528" s="200"/>
      <c r="H528" s="203">
        <v>48.96</v>
      </c>
      <c r="I528" s="204"/>
      <c r="J528" s="200"/>
      <c r="K528" s="200"/>
      <c r="L528" s="205"/>
      <c r="M528" s="206"/>
      <c r="N528" s="207"/>
      <c r="O528" s="207"/>
      <c r="P528" s="207"/>
      <c r="Q528" s="207"/>
      <c r="R528" s="207"/>
      <c r="S528" s="207"/>
      <c r="T528" s="208"/>
      <c r="AT528" s="209" t="s">
        <v>135</v>
      </c>
      <c r="AU528" s="209" t="s">
        <v>83</v>
      </c>
      <c r="AV528" s="13" t="s">
        <v>83</v>
      </c>
      <c r="AW528" s="13" t="s">
        <v>4</v>
      </c>
      <c r="AX528" s="13" t="s">
        <v>81</v>
      </c>
      <c r="AY528" s="209" t="s">
        <v>124</v>
      </c>
    </row>
    <row r="529" spans="1:65" s="2" customFormat="1" ht="33" customHeight="1">
      <c r="A529" s="33"/>
      <c r="B529" s="34"/>
      <c r="C529" s="181" t="s">
        <v>723</v>
      </c>
      <c r="D529" s="181" t="s">
        <v>126</v>
      </c>
      <c r="E529" s="182" t="s">
        <v>724</v>
      </c>
      <c r="F529" s="183" t="s">
        <v>725</v>
      </c>
      <c r="G529" s="184" t="s">
        <v>523</v>
      </c>
      <c r="H529" s="185">
        <v>77</v>
      </c>
      <c r="I529" s="186"/>
      <c r="J529" s="187">
        <f>ROUND(I529*H529,2)</f>
        <v>0</v>
      </c>
      <c r="K529" s="183" t="s">
        <v>130</v>
      </c>
      <c r="L529" s="38"/>
      <c r="M529" s="188" t="s">
        <v>1</v>
      </c>
      <c r="N529" s="189" t="s">
        <v>38</v>
      </c>
      <c r="O529" s="70"/>
      <c r="P529" s="190">
        <f>O529*H529</f>
        <v>0</v>
      </c>
      <c r="Q529" s="190">
        <v>0.15540000000000001</v>
      </c>
      <c r="R529" s="190">
        <f>Q529*H529</f>
        <v>11.965800000000002</v>
      </c>
      <c r="S529" s="190">
        <v>0</v>
      </c>
      <c r="T529" s="191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92" t="s">
        <v>131</v>
      </c>
      <c r="AT529" s="192" t="s">
        <v>126</v>
      </c>
      <c r="AU529" s="192" t="s">
        <v>83</v>
      </c>
      <c r="AY529" s="16" t="s">
        <v>124</v>
      </c>
      <c r="BE529" s="193">
        <f>IF(N529="základní",J529,0)</f>
        <v>0</v>
      </c>
      <c r="BF529" s="193">
        <f>IF(N529="snížená",J529,0)</f>
        <v>0</v>
      </c>
      <c r="BG529" s="193">
        <f>IF(N529="zákl. přenesená",J529,0)</f>
        <v>0</v>
      </c>
      <c r="BH529" s="193">
        <f>IF(N529="sníž. přenesená",J529,0)</f>
        <v>0</v>
      </c>
      <c r="BI529" s="193">
        <f>IF(N529="nulová",J529,0)</f>
        <v>0</v>
      </c>
      <c r="BJ529" s="16" t="s">
        <v>81</v>
      </c>
      <c r="BK529" s="193">
        <f>ROUND(I529*H529,2)</f>
        <v>0</v>
      </c>
      <c r="BL529" s="16" t="s">
        <v>131</v>
      </c>
      <c r="BM529" s="192" t="s">
        <v>726</v>
      </c>
    </row>
    <row r="530" spans="1:65" s="2" customFormat="1" ht="29.25">
      <c r="A530" s="33"/>
      <c r="B530" s="34"/>
      <c r="C530" s="35"/>
      <c r="D530" s="194" t="s">
        <v>133</v>
      </c>
      <c r="E530" s="35"/>
      <c r="F530" s="195" t="s">
        <v>727</v>
      </c>
      <c r="G530" s="35"/>
      <c r="H530" s="35"/>
      <c r="I530" s="196"/>
      <c r="J530" s="35"/>
      <c r="K530" s="35"/>
      <c r="L530" s="38"/>
      <c r="M530" s="197"/>
      <c r="N530" s="198"/>
      <c r="O530" s="70"/>
      <c r="P530" s="70"/>
      <c r="Q530" s="70"/>
      <c r="R530" s="70"/>
      <c r="S530" s="70"/>
      <c r="T530" s="71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T530" s="16" t="s">
        <v>133</v>
      </c>
      <c r="AU530" s="16" t="s">
        <v>83</v>
      </c>
    </row>
    <row r="531" spans="1:65" s="2" customFormat="1" ht="68.25">
      <c r="A531" s="33"/>
      <c r="B531" s="34"/>
      <c r="C531" s="35"/>
      <c r="D531" s="194" t="s">
        <v>141</v>
      </c>
      <c r="E531" s="35"/>
      <c r="F531" s="210" t="s">
        <v>728</v>
      </c>
      <c r="G531" s="35"/>
      <c r="H531" s="35"/>
      <c r="I531" s="196"/>
      <c r="J531" s="35"/>
      <c r="K531" s="35"/>
      <c r="L531" s="38"/>
      <c r="M531" s="197"/>
      <c r="N531" s="198"/>
      <c r="O531" s="70"/>
      <c r="P531" s="70"/>
      <c r="Q531" s="70"/>
      <c r="R531" s="70"/>
      <c r="S531" s="70"/>
      <c r="T531" s="71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T531" s="16" t="s">
        <v>141</v>
      </c>
      <c r="AU531" s="16" t="s">
        <v>83</v>
      </c>
    </row>
    <row r="532" spans="1:65" s="13" customFormat="1" ht="22.5">
      <c r="B532" s="199"/>
      <c r="C532" s="200"/>
      <c r="D532" s="194" t="s">
        <v>135</v>
      </c>
      <c r="E532" s="201" t="s">
        <v>1</v>
      </c>
      <c r="F532" s="202" t="s">
        <v>729</v>
      </c>
      <c r="G532" s="200"/>
      <c r="H532" s="203">
        <v>42</v>
      </c>
      <c r="I532" s="204"/>
      <c r="J532" s="200"/>
      <c r="K532" s="200"/>
      <c r="L532" s="205"/>
      <c r="M532" s="206"/>
      <c r="N532" s="207"/>
      <c r="O532" s="207"/>
      <c r="P532" s="207"/>
      <c r="Q532" s="207"/>
      <c r="R532" s="207"/>
      <c r="S532" s="207"/>
      <c r="T532" s="208"/>
      <c r="AT532" s="209" t="s">
        <v>135</v>
      </c>
      <c r="AU532" s="209" t="s">
        <v>83</v>
      </c>
      <c r="AV532" s="13" t="s">
        <v>83</v>
      </c>
      <c r="AW532" s="13" t="s">
        <v>30</v>
      </c>
      <c r="AX532" s="13" t="s">
        <v>73</v>
      </c>
      <c r="AY532" s="209" t="s">
        <v>124</v>
      </c>
    </row>
    <row r="533" spans="1:65" s="13" customFormat="1" ht="22.5">
      <c r="B533" s="199"/>
      <c r="C533" s="200"/>
      <c r="D533" s="194" t="s">
        <v>135</v>
      </c>
      <c r="E533" s="201" t="s">
        <v>1</v>
      </c>
      <c r="F533" s="202" t="s">
        <v>730</v>
      </c>
      <c r="G533" s="200"/>
      <c r="H533" s="203">
        <v>35</v>
      </c>
      <c r="I533" s="204"/>
      <c r="J533" s="200"/>
      <c r="K533" s="200"/>
      <c r="L533" s="205"/>
      <c r="M533" s="206"/>
      <c r="N533" s="207"/>
      <c r="O533" s="207"/>
      <c r="P533" s="207"/>
      <c r="Q533" s="207"/>
      <c r="R533" s="207"/>
      <c r="S533" s="207"/>
      <c r="T533" s="208"/>
      <c r="AT533" s="209" t="s">
        <v>135</v>
      </c>
      <c r="AU533" s="209" t="s">
        <v>83</v>
      </c>
      <c r="AV533" s="13" t="s">
        <v>83</v>
      </c>
      <c r="AW533" s="13" t="s">
        <v>30</v>
      </c>
      <c r="AX533" s="13" t="s">
        <v>73</v>
      </c>
      <c r="AY533" s="209" t="s">
        <v>124</v>
      </c>
    </row>
    <row r="534" spans="1:65" s="14" customFormat="1" ht="11.25">
      <c r="B534" s="211"/>
      <c r="C534" s="212"/>
      <c r="D534" s="194" t="s">
        <v>135</v>
      </c>
      <c r="E534" s="213" t="s">
        <v>1</v>
      </c>
      <c r="F534" s="214" t="s">
        <v>145</v>
      </c>
      <c r="G534" s="212"/>
      <c r="H534" s="215">
        <v>77</v>
      </c>
      <c r="I534" s="216"/>
      <c r="J534" s="212"/>
      <c r="K534" s="212"/>
      <c r="L534" s="217"/>
      <c r="M534" s="218"/>
      <c r="N534" s="219"/>
      <c r="O534" s="219"/>
      <c r="P534" s="219"/>
      <c r="Q534" s="219"/>
      <c r="R534" s="219"/>
      <c r="S534" s="219"/>
      <c r="T534" s="220"/>
      <c r="AT534" s="221" t="s">
        <v>135</v>
      </c>
      <c r="AU534" s="221" t="s">
        <v>83</v>
      </c>
      <c r="AV534" s="14" t="s">
        <v>131</v>
      </c>
      <c r="AW534" s="14" t="s">
        <v>30</v>
      </c>
      <c r="AX534" s="14" t="s">
        <v>81</v>
      </c>
      <c r="AY534" s="221" t="s">
        <v>124</v>
      </c>
    </row>
    <row r="535" spans="1:65" s="2" customFormat="1" ht="16.5" customHeight="1">
      <c r="A535" s="33"/>
      <c r="B535" s="34"/>
      <c r="C535" s="222" t="s">
        <v>731</v>
      </c>
      <c r="D535" s="222" t="s">
        <v>341</v>
      </c>
      <c r="E535" s="223" t="s">
        <v>732</v>
      </c>
      <c r="F535" s="224" t="s">
        <v>733</v>
      </c>
      <c r="G535" s="225" t="s">
        <v>523</v>
      </c>
      <c r="H535" s="226">
        <v>78.540000000000006</v>
      </c>
      <c r="I535" s="227"/>
      <c r="J535" s="228">
        <f>ROUND(I535*H535,2)</f>
        <v>0</v>
      </c>
      <c r="K535" s="224" t="s">
        <v>130</v>
      </c>
      <c r="L535" s="229"/>
      <c r="M535" s="230" t="s">
        <v>1</v>
      </c>
      <c r="N535" s="231" t="s">
        <v>38</v>
      </c>
      <c r="O535" s="70"/>
      <c r="P535" s="190">
        <f>O535*H535</f>
        <v>0</v>
      </c>
      <c r="Q535" s="190">
        <v>0.08</v>
      </c>
      <c r="R535" s="190">
        <f>Q535*H535</f>
        <v>6.2832000000000008</v>
      </c>
      <c r="S535" s="190">
        <v>0</v>
      </c>
      <c r="T535" s="191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92" t="s">
        <v>182</v>
      </c>
      <c r="AT535" s="192" t="s">
        <v>341</v>
      </c>
      <c r="AU535" s="192" t="s">
        <v>83</v>
      </c>
      <c r="AY535" s="16" t="s">
        <v>124</v>
      </c>
      <c r="BE535" s="193">
        <f>IF(N535="základní",J535,0)</f>
        <v>0</v>
      </c>
      <c r="BF535" s="193">
        <f>IF(N535="snížená",J535,0)</f>
        <v>0</v>
      </c>
      <c r="BG535" s="193">
        <f>IF(N535="zákl. přenesená",J535,0)</f>
        <v>0</v>
      </c>
      <c r="BH535" s="193">
        <f>IF(N535="sníž. přenesená",J535,0)</f>
        <v>0</v>
      </c>
      <c r="BI535" s="193">
        <f>IF(N535="nulová",J535,0)</f>
        <v>0</v>
      </c>
      <c r="BJ535" s="16" t="s">
        <v>81</v>
      </c>
      <c r="BK535" s="193">
        <f>ROUND(I535*H535,2)</f>
        <v>0</v>
      </c>
      <c r="BL535" s="16" t="s">
        <v>131</v>
      </c>
      <c r="BM535" s="192" t="s">
        <v>734</v>
      </c>
    </row>
    <row r="536" spans="1:65" s="2" customFormat="1" ht="11.25">
      <c r="A536" s="33"/>
      <c r="B536" s="34"/>
      <c r="C536" s="35"/>
      <c r="D536" s="194" t="s">
        <v>133</v>
      </c>
      <c r="E536" s="35"/>
      <c r="F536" s="195" t="s">
        <v>733</v>
      </c>
      <c r="G536" s="35"/>
      <c r="H536" s="35"/>
      <c r="I536" s="196"/>
      <c r="J536" s="35"/>
      <c r="K536" s="35"/>
      <c r="L536" s="38"/>
      <c r="M536" s="197"/>
      <c r="N536" s="198"/>
      <c r="O536" s="70"/>
      <c r="P536" s="70"/>
      <c r="Q536" s="70"/>
      <c r="R536" s="70"/>
      <c r="S536" s="70"/>
      <c r="T536" s="71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T536" s="16" t="s">
        <v>133</v>
      </c>
      <c r="AU536" s="16" t="s">
        <v>83</v>
      </c>
    </row>
    <row r="537" spans="1:65" s="2" customFormat="1" ht="68.25">
      <c r="A537" s="33"/>
      <c r="B537" s="34"/>
      <c r="C537" s="35"/>
      <c r="D537" s="194" t="s">
        <v>141</v>
      </c>
      <c r="E537" s="35"/>
      <c r="F537" s="210" t="s">
        <v>728</v>
      </c>
      <c r="G537" s="35"/>
      <c r="H537" s="35"/>
      <c r="I537" s="196"/>
      <c r="J537" s="35"/>
      <c r="K537" s="35"/>
      <c r="L537" s="38"/>
      <c r="M537" s="197"/>
      <c r="N537" s="198"/>
      <c r="O537" s="70"/>
      <c r="P537" s="70"/>
      <c r="Q537" s="70"/>
      <c r="R537" s="70"/>
      <c r="S537" s="70"/>
      <c r="T537" s="71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T537" s="16" t="s">
        <v>141</v>
      </c>
      <c r="AU537" s="16" t="s">
        <v>83</v>
      </c>
    </row>
    <row r="538" spans="1:65" s="13" customFormat="1" ht="11.25">
      <c r="B538" s="199"/>
      <c r="C538" s="200"/>
      <c r="D538" s="194" t="s">
        <v>135</v>
      </c>
      <c r="E538" s="200"/>
      <c r="F538" s="202" t="s">
        <v>735</v>
      </c>
      <c r="G538" s="200"/>
      <c r="H538" s="203">
        <v>78.540000000000006</v>
      </c>
      <c r="I538" s="204"/>
      <c r="J538" s="200"/>
      <c r="K538" s="200"/>
      <c r="L538" s="205"/>
      <c r="M538" s="206"/>
      <c r="N538" s="207"/>
      <c r="O538" s="207"/>
      <c r="P538" s="207"/>
      <c r="Q538" s="207"/>
      <c r="R538" s="207"/>
      <c r="S538" s="207"/>
      <c r="T538" s="208"/>
      <c r="AT538" s="209" t="s">
        <v>135</v>
      </c>
      <c r="AU538" s="209" t="s">
        <v>83</v>
      </c>
      <c r="AV538" s="13" t="s">
        <v>83</v>
      </c>
      <c r="AW538" s="13" t="s">
        <v>4</v>
      </c>
      <c r="AX538" s="13" t="s">
        <v>81</v>
      </c>
      <c r="AY538" s="209" t="s">
        <v>124</v>
      </c>
    </row>
    <row r="539" spans="1:65" s="12" customFormat="1" ht="22.9" customHeight="1">
      <c r="B539" s="165"/>
      <c r="C539" s="166"/>
      <c r="D539" s="167" t="s">
        <v>72</v>
      </c>
      <c r="E539" s="179" t="s">
        <v>182</v>
      </c>
      <c r="F539" s="179" t="s">
        <v>736</v>
      </c>
      <c r="G539" s="166"/>
      <c r="H539" s="166"/>
      <c r="I539" s="169"/>
      <c r="J539" s="180">
        <f>BK539</f>
        <v>0</v>
      </c>
      <c r="K539" s="166"/>
      <c r="L539" s="171"/>
      <c r="M539" s="172"/>
      <c r="N539" s="173"/>
      <c r="O539" s="173"/>
      <c r="P539" s="174">
        <f>SUM(P540:P561)</f>
        <v>0</v>
      </c>
      <c r="Q539" s="173"/>
      <c r="R539" s="174">
        <f>SUM(R540:R561)</f>
        <v>3.5361000000000002</v>
      </c>
      <c r="S539" s="173"/>
      <c r="T539" s="175">
        <f>SUM(T540:T561)</f>
        <v>0</v>
      </c>
      <c r="AR539" s="176" t="s">
        <v>81</v>
      </c>
      <c r="AT539" s="177" t="s">
        <v>72</v>
      </c>
      <c r="AU539" s="177" t="s">
        <v>81</v>
      </c>
      <c r="AY539" s="176" t="s">
        <v>124</v>
      </c>
      <c r="BK539" s="178">
        <f>SUM(BK540:BK561)</f>
        <v>0</v>
      </c>
    </row>
    <row r="540" spans="1:65" s="2" customFormat="1" ht="24.2" customHeight="1">
      <c r="A540" s="33"/>
      <c r="B540" s="34"/>
      <c r="C540" s="181" t="s">
        <v>737</v>
      </c>
      <c r="D540" s="181" t="s">
        <v>126</v>
      </c>
      <c r="E540" s="182" t="s">
        <v>738</v>
      </c>
      <c r="F540" s="183" t="s">
        <v>739</v>
      </c>
      <c r="G540" s="184" t="s">
        <v>149</v>
      </c>
      <c r="H540" s="185">
        <v>1</v>
      </c>
      <c r="I540" s="186"/>
      <c r="J540" s="187">
        <f>ROUND(I540*H540,2)</f>
        <v>0</v>
      </c>
      <c r="K540" s="183" t="s">
        <v>130</v>
      </c>
      <c r="L540" s="38"/>
      <c r="M540" s="188" t="s">
        <v>1</v>
      </c>
      <c r="N540" s="189" t="s">
        <v>38</v>
      </c>
      <c r="O540" s="70"/>
      <c r="P540" s="190">
        <f>O540*H540</f>
        <v>0</v>
      </c>
      <c r="Q540" s="190">
        <v>0.15704000000000001</v>
      </c>
      <c r="R540" s="190">
        <f>Q540*H540</f>
        <v>0.15704000000000001</v>
      </c>
      <c r="S540" s="190">
        <v>0</v>
      </c>
      <c r="T540" s="191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92" t="s">
        <v>131</v>
      </c>
      <c r="AT540" s="192" t="s">
        <v>126</v>
      </c>
      <c r="AU540" s="192" t="s">
        <v>83</v>
      </c>
      <c r="AY540" s="16" t="s">
        <v>124</v>
      </c>
      <c r="BE540" s="193">
        <f>IF(N540="základní",J540,0)</f>
        <v>0</v>
      </c>
      <c r="BF540" s="193">
        <f>IF(N540="snížená",J540,0)</f>
        <v>0</v>
      </c>
      <c r="BG540" s="193">
        <f>IF(N540="zákl. přenesená",J540,0)</f>
        <v>0</v>
      </c>
      <c r="BH540" s="193">
        <f>IF(N540="sníž. přenesená",J540,0)</f>
        <v>0</v>
      </c>
      <c r="BI540" s="193">
        <f>IF(N540="nulová",J540,0)</f>
        <v>0</v>
      </c>
      <c r="BJ540" s="16" t="s">
        <v>81</v>
      </c>
      <c r="BK540" s="193">
        <f>ROUND(I540*H540,2)</f>
        <v>0</v>
      </c>
      <c r="BL540" s="16" t="s">
        <v>131</v>
      </c>
      <c r="BM540" s="192" t="s">
        <v>740</v>
      </c>
    </row>
    <row r="541" spans="1:65" s="2" customFormat="1" ht="11.25">
      <c r="A541" s="33"/>
      <c r="B541" s="34"/>
      <c r="C541" s="35"/>
      <c r="D541" s="194" t="s">
        <v>133</v>
      </c>
      <c r="E541" s="35"/>
      <c r="F541" s="195" t="s">
        <v>741</v>
      </c>
      <c r="G541" s="35"/>
      <c r="H541" s="35"/>
      <c r="I541" s="196"/>
      <c r="J541" s="35"/>
      <c r="K541" s="35"/>
      <c r="L541" s="38"/>
      <c r="M541" s="197"/>
      <c r="N541" s="198"/>
      <c r="O541" s="70"/>
      <c r="P541" s="70"/>
      <c r="Q541" s="70"/>
      <c r="R541" s="70"/>
      <c r="S541" s="70"/>
      <c r="T541" s="71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T541" s="16" t="s">
        <v>133</v>
      </c>
      <c r="AU541" s="16" t="s">
        <v>83</v>
      </c>
    </row>
    <row r="542" spans="1:65" s="2" customFormat="1" ht="29.25">
      <c r="A542" s="33"/>
      <c r="B542" s="34"/>
      <c r="C542" s="35"/>
      <c r="D542" s="194" t="s">
        <v>141</v>
      </c>
      <c r="E542" s="35"/>
      <c r="F542" s="210" t="s">
        <v>742</v>
      </c>
      <c r="G542" s="35"/>
      <c r="H542" s="35"/>
      <c r="I542" s="196"/>
      <c r="J542" s="35"/>
      <c r="K542" s="35"/>
      <c r="L542" s="38"/>
      <c r="M542" s="197"/>
      <c r="N542" s="198"/>
      <c r="O542" s="70"/>
      <c r="P542" s="70"/>
      <c r="Q542" s="70"/>
      <c r="R542" s="70"/>
      <c r="S542" s="70"/>
      <c r="T542" s="71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T542" s="16" t="s">
        <v>141</v>
      </c>
      <c r="AU542" s="16" t="s">
        <v>83</v>
      </c>
    </row>
    <row r="543" spans="1:65" s="13" customFormat="1" ht="11.25">
      <c r="B543" s="199"/>
      <c r="C543" s="200"/>
      <c r="D543" s="194" t="s">
        <v>135</v>
      </c>
      <c r="E543" s="201" t="s">
        <v>1</v>
      </c>
      <c r="F543" s="202" t="s">
        <v>81</v>
      </c>
      <c r="G543" s="200"/>
      <c r="H543" s="203">
        <v>1</v>
      </c>
      <c r="I543" s="204"/>
      <c r="J543" s="200"/>
      <c r="K543" s="200"/>
      <c r="L543" s="205"/>
      <c r="M543" s="206"/>
      <c r="N543" s="207"/>
      <c r="O543" s="207"/>
      <c r="P543" s="207"/>
      <c r="Q543" s="207"/>
      <c r="R543" s="207"/>
      <c r="S543" s="207"/>
      <c r="T543" s="208"/>
      <c r="AT543" s="209" t="s">
        <v>135</v>
      </c>
      <c r="AU543" s="209" t="s">
        <v>83</v>
      </c>
      <c r="AV543" s="13" t="s">
        <v>83</v>
      </c>
      <c r="AW543" s="13" t="s">
        <v>30</v>
      </c>
      <c r="AX543" s="13" t="s">
        <v>81</v>
      </c>
      <c r="AY543" s="209" t="s">
        <v>124</v>
      </c>
    </row>
    <row r="544" spans="1:65" s="2" customFormat="1" ht="33" customHeight="1">
      <c r="A544" s="33"/>
      <c r="B544" s="34"/>
      <c r="C544" s="181" t="s">
        <v>743</v>
      </c>
      <c r="D544" s="181" t="s">
        <v>126</v>
      </c>
      <c r="E544" s="182" t="s">
        <v>744</v>
      </c>
      <c r="F544" s="183" t="s">
        <v>745</v>
      </c>
      <c r="G544" s="184" t="s">
        <v>149</v>
      </c>
      <c r="H544" s="185">
        <v>7</v>
      </c>
      <c r="I544" s="186"/>
      <c r="J544" s="187">
        <f>ROUND(I544*H544,2)</f>
        <v>0</v>
      </c>
      <c r="K544" s="183" t="s">
        <v>130</v>
      </c>
      <c r="L544" s="38"/>
      <c r="M544" s="188" t="s">
        <v>1</v>
      </c>
      <c r="N544" s="189" t="s">
        <v>38</v>
      </c>
      <c r="O544" s="70"/>
      <c r="P544" s="190">
        <f>O544*H544</f>
        <v>0</v>
      </c>
      <c r="Q544" s="190">
        <v>0.15321000000000001</v>
      </c>
      <c r="R544" s="190">
        <f>Q544*H544</f>
        <v>1.07247</v>
      </c>
      <c r="S544" s="190">
        <v>0</v>
      </c>
      <c r="T544" s="191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92" t="s">
        <v>131</v>
      </c>
      <c r="AT544" s="192" t="s">
        <v>126</v>
      </c>
      <c r="AU544" s="192" t="s">
        <v>83</v>
      </c>
      <c r="AY544" s="16" t="s">
        <v>124</v>
      </c>
      <c r="BE544" s="193">
        <f>IF(N544="základní",J544,0)</f>
        <v>0</v>
      </c>
      <c r="BF544" s="193">
        <f>IF(N544="snížená",J544,0)</f>
        <v>0</v>
      </c>
      <c r="BG544" s="193">
        <f>IF(N544="zákl. přenesená",J544,0)</f>
        <v>0</v>
      </c>
      <c r="BH544" s="193">
        <f>IF(N544="sníž. přenesená",J544,0)</f>
        <v>0</v>
      </c>
      <c r="BI544" s="193">
        <f>IF(N544="nulová",J544,0)</f>
        <v>0</v>
      </c>
      <c r="BJ544" s="16" t="s">
        <v>81</v>
      </c>
      <c r="BK544" s="193">
        <f>ROUND(I544*H544,2)</f>
        <v>0</v>
      </c>
      <c r="BL544" s="16" t="s">
        <v>131</v>
      </c>
      <c r="BM544" s="192" t="s">
        <v>746</v>
      </c>
    </row>
    <row r="545" spans="1:65" s="2" customFormat="1" ht="29.25">
      <c r="A545" s="33"/>
      <c r="B545" s="34"/>
      <c r="C545" s="35"/>
      <c r="D545" s="194" t="s">
        <v>133</v>
      </c>
      <c r="E545" s="35"/>
      <c r="F545" s="195" t="s">
        <v>747</v>
      </c>
      <c r="G545" s="35"/>
      <c r="H545" s="35"/>
      <c r="I545" s="196"/>
      <c r="J545" s="35"/>
      <c r="K545" s="35"/>
      <c r="L545" s="38"/>
      <c r="M545" s="197"/>
      <c r="N545" s="198"/>
      <c r="O545" s="70"/>
      <c r="P545" s="70"/>
      <c r="Q545" s="70"/>
      <c r="R545" s="70"/>
      <c r="S545" s="70"/>
      <c r="T545" s="71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T545" s="16" t="s">
        <v>133</v>
      </c>
      <c r="AU545" s="16" t="s">
        <v>83</v>
      </c>
    </row>
    <row r="546" spans="1:65" s="2" customFormat="1" ht="87.75">
      <c r="A546" s="33"/>
      <c r="B546" s="34"/>
      <c r="C546" s="35"/>
      <c r="D546" s="194" t="s">
        <v>141</v>
      </c>
      <c r="E546" s="35"/>
      <c r="F546" s="210" t="s">
        <v>748</v>
      </c>
      <c r="G546" s="35"/>
      <c r="H546" s="35"/>
      <c r="I546" s="196"/>
      <c r="J546" s="35"/>
      <c r="K546" s="35"/>
      <c r="L546" s="38"/>
      <c r="M546" s="197"/>
      <c r="N546" s="198"/>
      <c r="O546" s="70"/>
      <c r="P546" s="70"/>
      <c r="Q546" s="70"/>
      <c r="R546" s="70"/>
      <c r="S546" s="70"/>
      <c r="T546" s="71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T546" s="16" t="s">
        <v>141</v>
      </c>
      <c r="AU546" s="16" t="s">
        <v>83</v>
      </c>
    </row>
    <row r="547" spans="1:65" s="13" customFormat="1" ht="11.25">
      <c r="B547" s="199"/>
      <c r="C547" s="200"/>
      <c r="D547" s="194" t="s">
        <v>135</v>
      </c>
      <c r="E547" s="201" t="s">
        <v>1</v>
      </c>
      <c r="F547" s="202" t="s">
        <v>749</v>
      </c>
      <c r="G547" s="200"/>
      <c r="H547" s="203">
        <v>7</v>
      </c>
      <c r="I547" s="204"/>
      <c r="J547" s="200"/>
      <c r="K547" s="200"/>
      <c r="L547" s="205"/>
      <c r="M547" s="206"/>
      <c r="N547" s="207"/>
      <c r="O547" s="207"/>
      <c r="P547" s="207"/>
      <c r="Q547" s="207"/>
      <c r="R547" s="207"/>
      <c r="S547" s="207"/>
      <c r="T547" s="208"/>
      <c r="AT547" s="209" t="s">
        <v>135</v>
      </c>
      <c r="AU547" s="209" t="s">
        <v>83</v>
      </c>
      <c r="AV547" s="13" t="s">
        <v>83</v>
      </c>
      <c r="AW547" s="13" t="s">
        <v>30</v>
      </c>
      <c r="AX547" s="13" t="s">
        <v>81</v>
      </c>
      <c r="AY547" s="209" t="s">
        <v>124</v>
      </c>
    </row>
    <row r="548" spans="1:65" s="2" customFormat="1" ht="37.9" customHeight="1">
      <c r="A548" s="33"/>
      <c r="B548" s="34"/>
      <c r="C548" s="181" t="s">
        <v>750</v>
      </c>
      <c r="D548" s="181" t="s">
        <v>126</v>
      </c>
      <c r="E548" s="182" t="s">
        <v>751</v>
      </c>
      <c r="F548" s="183" t="s">
        <v>752</v>
      </c>
      <c r="G548" s="184" t="s">
        <v>149</v>
      </c>
      <c r="H548" s="185">
        <v>7</v>
      </c>
      <c r="I548" s="186"/>
      <c r="J548" s="187">
        <f>ROUND(I548*H548,2)</f>
        <v>0</v>
      </c>
      <c r="K548" s="183" t="s">
        <v>130</v>
      </c>
      <c r="L548" s="38"/>
      <c r="M548" s="188" t="s">
        <v>1</v>
      </c>
      <c r="N548" s="189" t="s">
        <v>38</v>
      </c>
      <c r="O548" s="70"/>
      <c r="P548" s="190">
        <f>O548*H548</f>
        <v>0</v>
      </c>
      <c r="Q548" s="190">
        <v>1.6809999999999999E-2</v>
      </c>
      <c r="R548" s="190">
        <f>Q548*H548</f>
        <v>0.11767</v>
      </c>
      <c r="S548" s="190">
        <v>0</v>
      </c>
      <c r="T548" s="191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92" t="s">
        <v>131</v>
      </c>
      <c r="AT548" s="192" t="s">
        <v>126</v>
      </c>
      <c r="AU548" s="192" t="s">
        <v>83</v>
      </c>
      <c r="AY548" s="16" t="s">
        <v>124</v>
      </c>
      <c r="BE548" s="193">
        <f>IF(N548="základní",J548,0)</f>
        <v>0</v>
      </c>
      <c r="BF548" s="193">
        <f>IF(N548="snížená",J548,0)</f>
        <v>0</v>
      </c>
      <c r="BG548" s="193">
        <f>IF(N548="zákl. přenesená",J548,0)</f>
        <v>0</v>
      </c>
      <c r="BH548" s="193">
        <f>IF(N548="sníž. přenesená",J548,0)</f>
        <v>0</v>
      </c>
      <c r="BI548" s="193">
        <f>IF(N548="nulová",J548,0)</f>
        <v>0</v>
      </c>
      <c r="BJ548" s="16" t="s">
        <v>81</v>
      </c>
      <c r="BK548" s="193">
        <f>ROUND(I548*H548,2)</f>
        <v>0</v>
      </c>
      <c r="BL548" s="16" t="s">
        <v>131</v>
      </c>
      <c r="BM548" s="192" t="s">
        <v>753</v>
      </c>
    </row>
    <row r="549" spans="1:65" s="2" customFormat="1" ht="29.25">
      <c r="A549" s="33"/>
      <c r="B549" s="34"/>
      <c r="C549" s="35"/>
      <c r="D549" s="194" t="s">
        <v>133</v>
      </c>
      <c r="E549" s="35"/>
      <c r="F549" s="195" t="s">
        <v>754</v>
      </c>
      <c r="G549" s="35"/>
      <c r="H549" s="35"/>
      <c r="I549" s="196"/>
      <c r="J549" s="35"/>
      <c r="K549" s="35"/>
      <c r="L549" s="38"/>
      <c r="M549" s="197"/>
      <c r="N549" s="198"/>
      <c r="O549" s="70"/>
      <c r="P549" s="70"/>
      <c r="Q549" s="70"/>
      <c r="R549" s="70"/>
      <c r="S549" s="70"/>
      <c r="T549" s="71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T549" s="16" t="s">
        <v>133</v>
      </c>
      <c r="AU549" s="16" t="s">
        <v>83</v>
      </c>
    </row>
    <row r="550" spans="1:65" s="13" customFormat="1" ht="22.5">
      <c r="B550" s="199"/>
      <c r="C550" s="200"/>
      <c r="D550" s="194" t="s">
        <v>135</v>
      </c>
      <c r="E550" s="201" t="s">
        <v>1</v>
      </c>
      <c r="F550" s="202" t="s">
        <v>755</v>
      </c>
      <c r="G550" s="200"/>
      <c r="H550" s="203">
        <v>7</v>
      </c>
      <c r="I550" s="204"/>
      <c r="J550" s="200"/>
      <c r="K550" s="200"/>
      <c r="L550" s="205"/>
      <c r="M550" s="206"/>
      <c r="N550" s="207"/>
      <c r="O550" s="207"/>
      <c r="P550" s="207"/>
      <c r="Q550" s="207"/>
      <c r="R550" s="207"/>
      <c r="S550" s="207"/>
      <c r="T550" s="208"/>
      <c r="AT550" s="209" t="s">
        <v>135</v>
      </c>
      <c r="AU550" s="209" t="s">
        <v>83</v>
      </c>
      <c r="AV550" s="13" t="s">
        <v>83</v>
      </c>
      <c r="AW550" s="13" t="s">
        <v>30</v>
      </c>
      <c r="AX550" s="13" t="s">
        <v>81</v>
      </c>
      <c r="AY550" s="209" t="s">
        <v>124</v>
      </c>
    </row>
    <row r="551" spans="1:65" s="2" customFormat="1" ht="37.9" customHeight="1">
      <c r="A551" s="33"/>
      <c r="B551" s="34"/>
      <c r="C551" s="181" t="s">
        <v>756</v>
      </c>
      <c r="D551" s="181" t="s">
        <v>126</v>
      </c>
      <c r="E551" s="182" t="s">
        <v>757</v>
      </c>
      <c r="F551" s="183" t="s">
        <v>758</v>
      </c>
      <c r="G551" s="184" t="s">
        <v>149</v>
      </c>
      <c r="H551" s="185">
        <v>7</v>
      </c>
      <c r="I551" s="186"/>
      <c r="J551" s="187">
        <f>ROUND(I551*H551,2)</f>
        <v>0</v>
      </c>
      <c r="K551" s="183" t="s">
        <v>130</v>
      </c>
      <c r="L551" s="38"/>
      <c r="M551" s="188" t="s">
        <v>1</v>
      </c>
      <c r="N551" s="189" t="s">
        <v>38</v>
      </c>
      <c r="O551" s="70"/>
      <c r="P551" s="190">
        <f>O551*H551</f>
        <v>0</v>
      </c>
      <c r="Q551" s="190">
        <v>0</v>
      </c>
      <c r="R551" s="190">
        <f>Q551*H551</f>
        <v>0</v>
      </c>
      <c r="S551" s="190">
        <v>0</v>
      </c>
      <c r="T551" s="191">
        <f>S551*H551</f>
        <v>0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192" t="s">
        <v>131</v>
      </c>
      <c r="AT551" s="192" t="s">
        <v>126</v>
      </c>
      <c r="AU551" s="192" t="s">
        <v>83</v>
      </c>
      <c r="AY551" s="16" t="s">
        <v>124</v>
      </c>
      <c r="BE551" s="193">
        <f>IF(N551="základní",J551,0)</f>
        <v>0</v>
      </c>
      <c r="BF551" s="193">
        <f>IF(N551="snížená",J551,0)</f>
        <v>0</v>
      </c>
      <c r="BG551" s="193">
        <f>IF(N551="zákl. přenesená",J551,0)</f>
        <v>0</v>
      </c>
      <c r="BH551" s="193">
        <f>IF(N551="sníž. přenesená",J551,0)</f>
        <v>0</v>
      </c>
      <c r="BI551" s="193">
        <f>IF(N551="nulová",J551,0)</f>
        <v>0</v>
      </c>
      <c r="BJ551" s="16" t="s">
        <v>81</v>
      </c>
      <c r="BK551" s="193">
        <f>ROUND(I551*H551,2)</f>
        <v>0</v>
      </c>
      <c r="BL551" s="16" t="s">
        <v>131</v>
      </c>
      <c r="BM551" s="192" t="s">
        <v>759</v>
      </c>
    </row>
    <row r="552" spans="1:65" s="2" customFormat="1" ht="29.25">
      <c r="A552" s="33"/>
      <c r="B552" s="34"/>
      <c r="C552" s="35"/>
      <c r="D552" s="194" t="s">
        <v>133</v>
      </c>
      <c r="E552" s="35"/>
      <c r="F552" s="195" t="s">
        <v>760</v>
      </c>
      <c r="G552" s="35"/>
      <c r="H552" s="35"/>
      <c r="I552" s="196"/>
      <c r="J552" s="35"/>
      <c r="K552" s="35"/>
      <c r="L552" s="38"/>
      <c r="M552" s="197"/>
      <c r="N552" s="198"/>
      <c r="O552" s="70"/>
      <c r="P552" s="70"/>
      <c r="Q552" s="70"/>
      <c r="R552" s="70"/>
      <c r="S552" s="70"/>
      <c r="T552" s="71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T552" s="16" t="s">
        <v>133</v>
      </c>
      <c r="AU552" s="16" t="s">
        <v>83</v>
      </c>
    </row>
    <row r="553" spans="1:65" s="13" customFormat="1" ht="11.25">
      <c r="B553" s="199"/>
      <c r="C553" s="200"/>
      <c r="D553" s="194" t="s">
        <v>135</v>
      </c>
      <c r="E553" s="201" t="s">
        <v>1</v>
      </c>
      <c r="F553" s="202" t="s">
        <v>175</v>
      </c>
      <c r="G553" s="200"/>
      <c r="H553" s="203">
        <v>7</v>
      </c>
      <c r="I553" s="204"/>
      <c r="J553" s="200"/>
      <c r="K553" s="200"/>
      <c r="L553" s="205"/>
      <c r="M553" s="206"/>
      <c r="N553" s="207"/>
      <c r="O553" s="207"/>
      <c r="P553" s="207"/>
      <c r="Q553" s="207"/>
      <c r="R553" s="207"/>
      <c r="S553" s="207"/>
      <c r="T553" s="208"/>
      <c r="AT553" s="209" t="s">
        <v>135</v>
      </c>
      <c r="AU553" s="209" t="s">
        <v>83</v>
      </c>
      <c r="AV553" s="13" t="s">
        <v>83</v>
      </c>
      <c r="AW553" s="13" t="s">
        <v>30</v>
      </c>
      <c r="AX553" s="13" t="s">
        <v>81</v>
      </c>
      <c r="AY553" s="209" t="s">
        <v>124</v>
      </c>
    </row>
    <row r="554" spans="1:65" s="2" customFormat="1" ht="37.9" customHeight="1">
      <c r="A554" s="33"/>
      <c r="B554" s="34"/>
      <c r="C554" s="181" t="s">
        <v>761</v>
      </c>
      <c r="D554" s="181" t="s">
        <v>126</v>
      </c>
      <c r="E554" s="182" t="s">
        <v>762</v>
      </c>
      <c r="F554" s="183" t="s">
        <v>763</v>
      </c>
      <c r="G554" s="184" t="s">
        <v>149</v>
      </c>
      <c r="H554" s="185">
        <v>7</v>
      </c>
      <c r="I554" s="186"/>
      <c r="J554" s="187">
        <f>ROUND(I554*H554,2)</f>
        <v>0</v>
      </c>
      <c r="K554" s="183" t="s">
        <v>130</v>
      </c>
      <c r="L554" s="38"/>
      <c r="M554" s="188" t="s">
        <v>1</v>
      </c>
      <c r="N554" s="189" t="s">
        <v>38</v>
      </c>
      <c r="O554" s="70"/>
      <c r="P554" s="190">
        <f>O554*H554</f>
        <v>0</v>
      </c>
      <c r="Q554" s="190">
        <v>0.23499999999999999</v>
      </c>
      <c r="R554" s="190">
        <f>Q554*H554</f>
        <v>1.645</v>
      </c>
      <c r="S554" s="190">
        <v>0</v>
      </c>
      <c r="T554" s="191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92" t="s">
        <v>131</v>
      </c>
      <c r="AT554" s="192" t="s">
        <v>126</v>
      </c>
      <c r="AU554" s="192" t="s">
        <v>83</v>
      </c>
      <c r="AY554" s="16" t="s">
        <v>124</v>
      </c>
      <c r="BE554" s="193">
        <f>IF(N554="základní",J554,0)</f>
        <v>0</v>
      </c>
      <c r="BF554" s="193">
        <f>IF(N554="snížená",J554,0)</f>
        <v>0</v>
      </c>
      <c r="BG554" s="193">
        <f>IF(N554="zákl. přenesená",J554,0)</f>
        <v>0</v>
      </c>
      <c r="BH554" s="193">
        <f>IF(N554="sníž. přenesená",J554,0)</f>
        <v>0</v>
      </c>
      <c r="BI554" s="193">
        <f>IF(N554="nulová",J554,0)</f>
        <v>0</v>
      </c>
      <c r="BJ554" s="16" t="s">
        <v>81</v>
      </c>
      <c r="BK554" s="193">
        <f>ROUND(I554*H554,2)</f>
        <v>0</v>
      </c>
      <c r="BL554" s="16" t="s">
        <v>131</v>
      </c>
      <c r="BM554" s="192" t="s">
        <v>764</v>
      </c>
    </row>
    <row r="555" spans="1:65" s="2" customFormat="1" ht="29.25">
      <c r="A555" s="33"/>
      <c r="B555" s="34"/>
      <c r="C555" s="35"/>
      <c r="D555" s="194" t="s">
        <v>133</v>
      </c>
      <c r="E555" s="35"/>
      <c r="F555" s="195" t="s">
        <v>765</v>
      </c>
      <c r="G555" s="35"/>
      <c r="H555" s="35"/>
      <c r="I555" s="196"/>
      <c r="J555" s="35"/>
      <c r="K555" s="35"/>
      <c r="L555" s="38"/>
      <c r="M555" s="197"/>
      <c r="N555" s="198"/>
      <c r="O555" s="70"/>
      <c r="P555" s="70"/>
      <c r="Q555" s="70"/>
      <c r="R555" s="70"/>
      <c r="S555" s="70"/>
      <c r="T555" s="71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T555" s="16" t="s">
        <v>133</v>
      </c>
      <c r="AU555" s="16" t="s">
        <v>83</v>
      </c>
    </row>
    <row r="556" spans="1:65" s="2" customFormat="1" ht="29.25">
      <c r="A556" s="33"/>
      <c r="B556" s="34"/>
      <c r="C556" s="35"/>
      <c r="D556" s="194" t="s">
        <v>141</v>
      </c>
      <c r="E556" s="35"/>
      <c r="F556" s="210" t="s">
        <v>766</v>
      </c>
      <c r="G556" s="35"/>
      <c r="H556" s="35"/>
      <c r="I556" s="196"/>
      <c r="J556" s="35"/>
      <c r="K556" s="35"/>
      <c r="L556" s="38"/>
      <c r="M556" s="197"/>
      <c r="N556" s="198"/>
      <c r="O556" s="70"/>
      <c r="P556" s="70"/>
      <c r="Q556" s="70"/>
      <c r="R556" s="70"/>
      <c r="S556" s="70"/>
      <c r="T556" s="71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T556" s="16" t="s">
        <v>141</v>
      </c>
      <c r="AU556" s="16" t="s">
        <v>83</v>
      </c>
    </row>
    <row r="557" spans="1:65" s="13" customFormat="1" ht="11.25">
      <c r="B557" s="199"/>
      <c r="C557" s="200"/>
      <c r="D557" s="194" t="s">
        <v>135</v>
      </c>
      <c r="E557" s="201" t="s">
        <v>1</v>
      </c>
      <c r="F557" s="202" t="s">
        <v>767</v>
      </c>
      <c r="G557" s="200"/>
      <c r="H557" s="203">
        <v>7</v>
      </c>
      <c r="I557" s="204"/>
      <c r="J557" s="200"/>
      <c r="K557" s="200"/>
      <c r="L557" s="205"/>
      <c r="M557" s="206"/>
      <c r="N557" s="207"/>
      <c r="O557" s="207"/>
      <c r="P557" s="207"/>
      <c r="Q557" s="207"/>
      <c r="R557" s="207"/>
      <c r="S557" s="207"/>
      <c r="T557" s="208"/>
      <c r="AT557" s="209" t="s">
        <v>135</v>
      </c>
      <c r="AU557" s="209" t="s">
        <v>83</v>
      </c>
      <c r="AV557" s="13" t="s">
        <v>83</v>
      </c>
      <c r="AW557" s="13" t="s">
        <v>30</v>
      </c>
      <c r="AX557" s="13" t="s">
        <v>81</v>
      </c>
      <c r="AY557" s="209" t="s">
        <v>124</v>
      </c>
    </row>
    <row r="558" spans="1:65" s="2" customFormat="1" ht="16.5" customHeight="1">
      <c r="A558" s="33"/>
      <c r="B558" s="34"/>
      <c r="C558" s="181" t="s">
        <v>768</v>
      </c>
      <c r="D558" s="181" t="s">
        <v>126</v>
      </c>
      <c r="E558" s="182" t="s">
        <v>769</v>
      </c>
      <c r="F558" s="183" t="s">
        <v>770</v>
      </c>
      <c r="G558" s="184" t="s">
        <v>149</v>
      </c>
      <c r="H558" s="185">
        <v>1</v>
      </c>
      <c r="I558" s="186"/>
      <c r="J558" s="187">
        <f>ROUND(I558*H558,2)</f>
        <v>0</v>
      </c>
      <c r="K558" s="183" t="s">
        <v>130</v>
      </c>
      <c r="L558" s="38"/>
      <c r="M558" s="188" t="s">
        <v>1</v>
      </c>
      <c r="N558" s="189" t="s">
        <v>38</v>
      </c>
      <c r="O558" s="70"/>
      <c r="P558" s="190">
        <f>O558*H558</f>
        <v>0</v>
      </c>
      <c r="Q558" s="190">
        <v>0.54391999999999996</v>
      </c>
      <c r="R558" s="190">
        <f>Q558*H558</f>
        <v>0.54391999999999996</v>
      </c>
      <c r="S558" s="190">
        <v>0</v>
      </c>
      <c r="T558" s="191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92" t="s">
        <v>131</v>
      </c>
      <c r="AT558" s="192" t="s">
        <v>126</v>
      </c>
      <c r="AU558" s="192" t="s">
        <v>83</v>
      </c>
      <c r="AY558" s="16" t="s">
        <v>124</v>
      </c>
      <c r="BE558" s="193">
        <f>IF(N558="základní",J558,0)</f>
        <v>0</v>
      </c>
      <c r="BF558" s="193">
        <f>IF(N558="snížená",J558,0)</f>
        <v>0</v>
      </c>
      <c r="BG558" s="193">
        <f>IF(N558="zákl. přenesená",J558,0)</f>
        <v>0</v>
      </c>
      <c r="BH558" s="193">
        <f>IF(N558="sníž. přenesená",J558,0)</f>
        <v>0</v>
      </c>
      <c r="BI558" s="193">
        <f>IF(N558="nulová",J558,0)</f>
        <v>0</v>
      </c>
      <c r="BJ558" s="16" t="s">
        <v>81</v>
      </c>
      <c r="BK558" s="193">
        <f>ROUND(I558*H558,2)</f>
        <v>0</v>
      </c>
      <c r="BL558" s="16" t="s">
        <v>131</v>
      </c>
      <c r="BM558" s="192" t="s">
        <v>771</v>
      </c>
    </row>
    <row r="559" spans="1:65" s="2" customFormat="1" ht="11.25">
      <c r="A559" s="33"/>
      <c r="B559" s="34"/>
      <c r="C559" s="35"/>
      <c r="D559" s="194" t="s">
        <v>133</v>
      </c>
      <c r="E559" s="35"/>
      <c r="F559" s="195" t="s">
        <v>772</v>
      </c>
      <c r="G559" s="35"/>
      <c r="H559" s="35"/>
      <c r="I559" s="196"/>
      <c r="J559" s="35"/>
      <c r="K559" s="35"/>
      <c r="L559" s="38"/>
      <c r="M559" s="197"/>
      <c r="N559" s="198"/>
      <c r="O559" s="70"/>
      <c r="P559" s="70"/>
      <c r="Q559" s="70"/>
      <c r="R559" s="70"/>
      <c r="S559" s="70"/>
      <c r="T559" s="71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T559" s="16" t="s">
        <v>133</v>
      </c>
      <c r="AU559" s="16" t="s">
        <v>83</v>
      </c>
    </row>
    <row r="560" spans="1:65" s="2" customFormat="1" ht="29.25">
      <c r="A560" s="33"/>
      <c r="B560" s="34"/>
      <c r="C560" s="35"/>
      <c r="D560" s="194" t="s">
        <v>141</v>
      </c>
      <c r="E560" s="35"/>
      <c r="F560" s="210" t="s">
        <v>773</v>
      </c>
      <c r="G560" s="35"/>
      <c r="H560" s="35"/>
      <c r="I560" s="196"/>
      <c r="J560" s="35"/>
      <c r="K560" s="35"/>
      <c r="L560" s="38"/>
      <c r="M560" s="197"/>
      <c r="N560" s="198"/>
      <c r="O560" s="70"/>
      <c r="P560" s="70"/>
      <c r="Q560" s="70"/>
      <c r="R560" s="70"/>
      <c r="S560" s="70"/>
      <c r="T560" s="71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T560" s="16" t="s">
        <v>141</v>
      </c>
      <c r="AU560" s="16" t="s">
        <v>83</v>
      </c>
    </row>
    <row r="561" spans="1:65" s="13" customFormat="1" ht="11.25">
      <c r="B561" s="199"/>
      <c r="C561" s="200"/>
      <c r="D561" s="194" t="s">
        <v>135</v>
      </c>
      <c r="E561" s="201" t="s">
        <v>1</v>
      </c>
      <c r="F561" s="202" t="s">
        <v>774</v>
      </c>
      <c r="G561" s="200"/>
      <c r="H561" s="203">
        <v>1</v>
      </c>
      <c r="I561" s="204"/>
      <c r="J561" s="200"/>
      <c r="K561" s="200"/>
      <c r="L561" s="205"/>
      <c r="M561" s="206"/>
      <c r="N561" s="207"/>
      <c r="O561" s="207"/>
      <c r="P561" s="207"/>
      <c r="Q561" s="207"/>
      <c r="R561" s="207"/>
      <c r="S561" s="207"/>
      <c r="T561" s="208"/>
      <c r="AT561" s="209" t="s">
        <v>135</v>
      </c>
      <c r="AU561" s="209" t="s">
        <v>83</v>
      </c>
      <c r="AV561" s="13" t="s">
        <v>83</v>
      </c>
      <c r="AW561" s="13" t="s">
        <v>30</v>
      </c>
      <c r="AX561" s="13" t="s">
        <v>81</v>
      </c>
      <c r="AY561" s="209" t="s">
        <v>124</v>
      </c>
    </row>
    <row r="562" spans="1:65" s="12" customFormat="1" ht="22.9" customHeight="1">
      <c r="B562" s="165"/>
      <c r="C562" s="166"/>
      <c r="D562" s="167" t="s">
        <v>72</v>
      </c>
      <c r="E562" s="179" t="s">
        <v>190</v>
      </c>
      <c r="F562" s="179" t="s">
        <v>775</v>
      </c>
      <c r="G562" s="166"/>
      <c r="H562" s="166"/>
      <c r="I562" s="169"/>
      <c r="J562" s="180">
        <f>BK562</f>
        <v>0</v>
      </c>
      <c r="K562" s="166"/>
      <c r="L562" s="171"/>
      <c r="M562" s="172"/>
      <c r="N562" s="173"/>
      <c r="O562" s="173"/>
      <c r="P562" s="174">
        <f>SUM(P563:P633)</f>
        <v>0</v>
      </c>
      <c r="Q562" s="173"/>
      <c r="R562" s="174">
        <f>SUM(R563:R633)</f>
        <v>34.130337499999996</v>
      </c>
      <c r="S562" s="173"/>
      <c r="T562" s="175">
        <f>SUM(T563:T633)</f>
        <v>20.069999999999997</v>
      </c>
      <c r="AR562" s="176" t="s">
        <v>81</v>
      </c>
      <c r="AT562" s="177" t="s">
        <v>72</v>
      </c>
      <c r="AU562" s="177" t="s">
        <v>81</v>
      </c>
      <c r="AY562" s="176" t="s">
        <v>124</v>
      </c>
      <c r="BK562" s="178">
        <f>SUM(BK563:BK633)</f>
        <v>0</v>
      </c>
    </row>
    <row r="563" spans="1:65" s="2" customFormat="1" ht="24.2" customHeight="1">
      <c r="A563" s="33"/>
      <c r="B563" s="34"/>
      <c r="C563" s="181" t="s">
        <v>776</v>
      </c>
      <c r="D563" s="181" t="s">
        <v>126</v>
      </c>
      <c r="E563" s="182" t="s">
        <v>777</v>
      </c>
      <c r="F563" s="183" t="s">
        <v>778</v>
      </c>
      <c r="G563" s="184" t="s">
        <v>149</v>
      </c>
      <c r="H563" s="185">
        <v>4</v>
      </c>
      <c r="I563" s="186"/>
      <c r="J563" s="187">
        <f>ROUND(I563*H563,2)</f>
        <v>0</v>
      </c>
      <c r="K563" s="183" t="s">
        <v>130</v>
      </c>
      <c r="L563" s="38"/>
      <c r="M563" s="188" t="s">
        <v>1</v>
      </c>
      <c r="N563" s="189" t="s">
        <v>38</v>
      </c>
      <c r="O563" s="70"/>
      <c r="P563" s="190">
        <f>O563*H563</f>
        <v>0</v>
      </c>
      <c r="Q563" s="190">
        <v>0</v>
      </c>
      <c r="R563" s="190">
        <f>Q563*H563</f>
        <v>0</v>
      </c>
      <c r="S563" s="190">
        <v>0</v>
      </c>
      <c r="T563" s="191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92" t="s">
        <v>131</v>
      </c>
      <c r="AT563" s="192" t="s">
        <v>126</v>
      </c>
      <c r="AU563" s="192" t="s">
        <v>83</v>
      </c>
      <c r="AY563" s="16" t="s">
        <v>124</v>
      </c>
      <c r="BE563" s="193">
        <f>IF(N563="základní",J563,0)</f>
        <v>0</v>
      </c>
      <c r="BF563" s="193">
        <f>IF(N563="snížená",J563,0)</f>
        <v>0</v>
      </c>
      <c r="BG563" s="193">
        <f>IF(N563="zákl. přenesená",J563,0)</f>
        <v>0</v>
      </c>
      <c r="BH563" s="193">
        <f>IF(N563="sníž. přenesená",J563,0)</f>
        <v>0</v>
      </c>
      <c r="BI563" s="193">
        <f>IF(N563="nulová",J563,0)</f>
        <v>0</v>
      </c>
      <c r="BJ563" s="16" t="s">
        <v>81</v>
      </c>
      <c r="BK563" s="193">
        <f>ROUND(I563*H563,2)</f>
        <v>0</v>
      </c>
      <c r="BL563" s="16" t="s">
        <v>131</v>
      </c>
      <c r="BM563" s="192" t="s">
        <v>779</v>
      </c>
    </row>
    <row r="564" spans="1:65" s="2" customFormat="1" ht="19.5">
      <c r="A564" s="33"/>
      <c r="B564" s="34"/>
      <c r="C564" s="35"/>
      <c r="D564" s="194" t="s">
        <v>133</v>
      </c>
      <c r="E564" s="35"/>
      <c r="F564" s="195" t="s">
        <v>780</v>
      </c>
      <c r="G564" s="35"/>
      <c r="H564" s="35"/>
      <c r="I564" s="196"/>
      <c r="J564" s="35"/>
      <c r="K564" s="35"/>
      <c r="L564" s="38"/>
      <c r="M564" s="197"/>
      <c r="N564" s="198"/>
      <c r="O564" s="70"/>
      <c r="P564" s="70"/>
      <c r="Q564" s="70"/>
      <c r="R564" s="70"/>
      <c r="S564" s="70"/>
      <c r="T564" s="71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T564" s="16" t="s">
        <v>133</v>
      </c>
      <c r="AU564" s="16" t="s">
        <v>83</v>
      </c>
    </row>
    <row r="565" spans="1:65" s="2" customFormat="1" ht="29.25">
      <c r="A565" s="33"/>
      <c r="B565" s="34"/>
      <c r="C565" s="35"/>
      <c r="D565" s="194" t="s">
        <v>141</v>
      </c>
      <c r="E565" s="35"/>
      <c r="F565" s="210" t="s">
        <v>781</v>
      </c>
      <c r="G565" s="35"/>
      <c r="H565" s="35"/>
      <c r="I565" s="196"/>
      <c r="J565" s="35"/>
      <c r="K565" s="35"/>
      <c r="L565" s="38"/>
      <c r="M565" s="197"/>
      <c r="N565" s="198"/>
      <c r="O565" s="70"/>
      <c r="P565" s="70"/>
      <c r="Q565" s="70"/>
      <c r="R565" s="70"/>
      <c r="S565" s="70"/>
      <c r="T565" s="71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T565" s="16" t="s">
        <v>141</v>
      </c>
      <c r="AU565" s="16" t="s">
        <v>83</v>
      </c>
    </row>
    <row r="566" spans="1:65" s="13" customFormat="1" ht="11.25">
      <c r="B566" s="199"/>
      <c r="C566" s="200"/>
      <c r="D566" s="194" t="s">
        <v>135</v>
      </c>
      <c r="E566" s="201" t="s">
        <v>1</v>
      </c>
      <c r="F566" s="202" t="s">
        <v>131</v>
      </c>
      <c r="G566" s="200"/>
      <c r="H566" s="203">
        <v>4</v>
      </c>
      <c r="I566" s="204"/>
      <c r="J566" s="200"/>
      <c r="K566" s="200"/>
      <c r="L566" s="205"/>
      <c r="M566" s="206"/>
      <c r="N566" s="207"/>
      <c r="O566" s="207"/>
      <c r="P566" s="207"/>
      <c r="Q566" s="207"/>
      <c r="R566" s="207"/>
      <c r="S566" s="207"/>
      <c r="T566" s="208"/>
      <c r="AT566" s="209" t="s">
        <v>135</v>
      </c>
      <c r="AU566" s="209" t="s">
        <v>83</v>
      </c>
      <c r="AV566" s="13" t="s">
        <v>83</v>
      </c>
      <c r="AW566" s="13" t="s">
        <v>30</v>
      </c>
      <c r="AX566" s="13" t="s">
        <v>81</v>
      </c>
      <c r="AY566" s="209" t="s">
        <v>124</v>
      </c>
    </row>
    <row r="567" spans="1:65" s="2" customFormat="1" ht="16.5" customHeight="1">
      <c r="A567" s="33"/>
      <c r="B567" s="34"/>
      <c r="C567" s="222" t="s">
        <v>782</v>
      </c>
      <c r="D567" s="222" t="s">
        <v>341</v>
      </c>
      <c r="E567" s="223" t="s">
        <v>783</v>
      </c>
      <c r="F567" s="224" t="s">
        <v>784</v>
      </c>
      <c r="G567" s="225" t="s">
        <v>149</v>
      </c>
      <c r="H567" s="226">
        <v>4</v>
      </c>
      <c r="I567" s="227"/>
      <c r="J567" s="228">
        <f>ROUND(I567*H567,2)</f>
        <v>0</v>
      </c>
      <c r="K567" s="224" t="s">
        <v>130</v>
      </c>
      <c r="L567" s="229"/>
      <c r="M567" s="230" t="s">
        <v>1</v>
      </c>
      <c r="N567" s="231" t="s">
        <v>38</v>
      </c>
      <c r="O567" s="70"/>
      <c r="P567" s="190">
        <f>O567*H567</f>
        <v>0</v>
      </c>
      <c r="Q567" s="190">
        <v>2.0999999999999999E-3</v>
      </c>
      <c r="R567" s="190">
        <f>Q567*H567</f>
        <v>8.3999999999999995E-3</v>
      </c>
      <c r="S567" s="190">
        <v>0</v>
      </c>
      <c r="T567" s="191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92" t="s">
        <v>182</v>
      </c>
      <c r="AT567" s="192" t="s">
        <v>341</v>
      </c>
      <c r="AU567" s="192" t="s">
        <v>83</v>
      </c>
      <c r="AY567" s="16" t="s">
        <v>124</v>
      </c>
      <c r="BE567" s="193">
        <f>IF(N567="základní",J567,0)</f>
        <v>0</v>
      </c>
      <c r="BF567" s="193">
        <f>IF(N567="snížená",J567,0)</f>
        <v>0</v>
      </c>
      <c r="BG567" s="193">
        <f>IF(N567="zákl. přenesená",J567,0)</f>
        <v>0</v>
      </c>
      <c r="BH567" s="193">
        <f>IF(N567="sníž. přenesená",J567,0)</f>
        <v>0</v>
      </c>
      <c r="BI567" s="193">
        <f>IF(N567="nulová",J567,0)</f>
        <v>0</v>
      </c>
      <c r="BJ567" s="16" t="s">
        <v>81</v>
      </c>
      <c r="BK567" s="193">
        <f>ROUND(I567*H567,2)</f>
        <v>0</v>
      </c>
      <c r="BL567" s="16" t="s">
        <v>131</v>
      </c>
      <c r="BM567" s="192" t="s">
        <v>785</v>
      </c>
    </row>
    <row r="568" spans="1:65" s="2" customFormat="1" ht="11.25">
      <c r="A568" s="33"/>
      <c r="B568" s="34"/>
      <c r="C568" s="35"/>
      <c r="D568" s="194" t="s">
        <v>133</v>
      </c>
      <c r="E568" s="35"/>
      <c r="F568" s="195" t="s">
        <v>784</v>
      </c>
      <c r="G568" s="35"/>
      <c r="H568" s="35"/>
      <c r="I568" s="196"/>
      <c r="J568" s="35"/>
      <c r="K568" s="35"/>
      <c r="L568" s="38"/>
      <c r="M568" s="197"/>
      <c r="N568" s="198"/>
      <c r="O568" s="70"/>
      <c r="P568" s="70"/>
      <c r="Q568" s="70"/>
      <c r="R568" s="70"/>
      <c r="S568" s="70"/>
      <c r="T568" s="71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T568" s="16" t="s">
        <v>133</v>
      </c>
      <c r="AU568" s="16" t="s">
        <v>83</v>
      </c>
    </row>
    <row r="569" spans="1:65" s="2" customFormat="1" ht="29.25">
      <c r="A569" s="33"/>
      <c r="B569" s="34"/>
      <c r="C569" s="35"/>
      <c r="D569" s="194" t="s">
        <v>141</v>
      </c>
      <c r="E569" s="35"/>
      <c r="F569" s="210" t="s">
        <v>781</v>
      </c>
      <c r="G569" s="35"/>
      <c r="H569" s="35"/>
      <c r="I569" s="196"/>
      <c r="J569" s="35"/>
      <c r="K569" s="35"/>
      <c r="L569" s="38"/>
      <c r="M569" s="197"/>
      <c r="N569" s="198"/>
      <c r="O569" s="70"/>
      <c r="P569" s="70"/>
      <c r="Q569" s="70"/>
      <c r="R569" s="70"/>
      <c r="S569" s="70"/>
      <c r="T569" s="71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T569" s="16" t="s">
        <v>141</v>
      </c>
      <c r="AU569" s="16" t="s">
        <v>83</v>
      </c>
    </row>
    <row r="570" spans="1:65" s="2" customFormat="1" ht="24.2" customHeight="1">
      <c r="A570" s="33"/>
      <c r="B570" s="34"/>
      <c r="C570" s="181" t="s">
        <v>786</v>
      </c>
      <c r="D570" s="181" t="s">
        <v>126</v>
      </c>
      <c r="E570" s="182" t="s">
        <v>787</v>
      </c>
      <c r="F570" s="183" t="s">
        <v>788</v>
      </c>
      <c r="G570" s="184" t="s">
        <v>149</v>
      </c>
      <c r="H570" s="185">
        <v>2</v>
      </c>
      <c r="I570" s="186"/>
      <c r="J570" s="187">
        <f>ROUND(I570*H570,2)</f>
        <v>0</v>
      </c>
      <c r="K570" s="183" t="s">
        <v>130</v>
      </c>
      <c r="L570" s="38"/>
      <c r="M570" s="188" t="s">
        <v>1</v>
      </c>
      <c r="N570" s="189" t="s">
        <v>38</v>
      </c>
      <c r="O570" s="70"/>
      <c r="P570" s="190">
        <f>O570*H570</f>
        <v>0</v>
      </c>
      <c r="Q570" s="190">
        <v>6.9999999999999999E-4</v>
      </c>
      <c r="R570" s="190">
        <f>Q570*H570</f>
        <v>1.4E-3</v>
      </c>
      <c r="S570" s="190">
        <v>0</v>
      </c>
      <c r="T570" s="191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92" t="s">
        <v>131</v>
      </c>
      <c r="AT570" s="192" t="s">
        <v>126</v>
      </c>
      <c r="AU570" s="192" t="s">
        <v>83</v>
      </c>
      <c r="AY570" s="16" t="s">
        <v>124</v>
      </c>
      <c r="BE570" s="193">
        <f>IF(N570="základní",J570,0)</f>
        <v>0</v>
      </c>
      <c r="BF570" s="193">
        <f>IF(N570="snížená",J570,0)</f>
        <v>0</v>
      </c>
      <c r="BG570" s="193">
        <f>IF(N570="zákl. přenesená",J570,0)</f>
        <v>0</v>
      </c>
      <c r="BH570" s="193">
        <f>IF(N570="sníž. přenesená",J570,0)</f>
        <v>0</v>
      </c>
      <c r="BI570" s="193">
        <f>IF(N570="nulová",J570,0)</f>
        <v>0</v>
      </c>
      <c r="BJ570" s="16" t="s">
        <v>81</v>
      </c>
      <c r="BK570" s="193">
        <f>ROUND(I570*H570,2)</f>
        <v>0</v>
      </c>
      <c r="BL570" s="16" t="s">
        <v>131</v>
      </c>
      <c r="BM570" s="192" t="s">
        <v>789</v>
      </c>
    </row>
    <row r="571" spans="1:65" s="2" customFormat="1" ht="19.5">
      <c r="A571" s="33"/>
      <c r="B571" s="34"/>
      <c r="C571" s="35"/>
      <c r="D571" s="194" t="s">
        <v>133</v>
      </c>
      <c r="E571" s="35"/>
      <c r="F571" s="195" t="s">
        <v>790</v>
      </c>
      <c r="G571" s="35"/>
      <c r="H571" s="35"/>
      <c r="I571" s="196"/>
      <c r="J571" s="35"/>
      <c r="K571" s="35"/>
      <c r="L571" s="38"/>
      <c r="M571" s="197"/>
      <c r="N571" s="198"/>
      <c r="O571" s="70"/>
      <c r="P571" s="70"/>
      <c r="Q571" s="70"/>
      <c r="R571" s="70"/>
      <c r="S571" s="70"/>
      <c r="T571" s="71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T571" s="16" t="s">
        <v>133</v>
      </c>
      <c r="AU571" s="16" t="s">
        <v>83</v>
      </c>
    </row>
    <row r="572" spans="1:65" s="2" customFormat="1" ht="29.25">
      <c r="A572" s="33"/>
      <c r="B572" s="34"/>
      <c r="C572" s="35"/>
      <c r="D572" s="194" t="s">
        <v>141</v>
      </c>
      <c r="E572" s="35"/>
      <c r="F572" s="210" t="s">
        <v>791</v>
      </c>
      <c r="G572" s="35"/>
      <c r="H572" s="35"/>
      <c r="I572" s="196"/>
      <c r="J572" s="35"/>
      <c r="K572" s="35"/>
      <c r="L572" s="38"/>
      <c r="M572" s="197"/>
      <c r="N572" s="198"/>
      <c r="O572" s="70"/>
      <c r="P572" s="70"/>
      <c r="Q572" s="70"/>
      <c r="R572" s="70"/>
      <c r="S572" s="70"/>
      <c r="T572" s="71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T572" s="16" t="s">
        <v>141</v>
      </c>
      <c r="AU572" s="16" t="s">
        <v>83</v>
      </c>
    </row>
    <row r="573" spans="1:65" s="13" customFormat="1" ht="11.25">
      <c r="B573" s="199"/>
      <c r="C573" s="200"/>
      <c r="D573" s="194" t="s">
        <v>135</v>
      </c>
      <c r="E573" s="201" t="s">
        <v>1</v>
      </c>
      <c r="F573" s="202" t="s">
        <v>792</v>
      </c>
      <c r="G573" s="200"/>
      <c r="H573" s="203">
        <v>2</v>
      </c>
      <c r="I573" s="204"/>
      <c r="J573" s="200"/>
      <c r="K573" s="200"/>
      <c r="L573" s="205"/>
      <c r="M573" s="206"/>
      <c r="N573" s="207"/>
      <c r="O573" s="207"/>
      <c r="P573" s="207"/>
      <c r="Q573" s="207"/>
      <c r="R573" s="207"/>
      <c r="S573" s="207"/>
      <c r="T573" s="208"/>
      <c r="AT573" s="209" t="s">
        <v>135</v>
      </c>
      <c r="AU573" s="209" t="s">
        <v>83</v>
      </c>
      <c r="AV573" s="13" t="s">
        <v>83</v>
      </c>
      <c r="AW573" s="13" t="s">
        <v>30</v>
      </c>
      <c r="AX573" s="13" t="s">
        <v>81</v>
      </c>
      <c r="AY573" s="209" t="s">
        <v>124</v>
      </c>
    </row>
    <row r="574" spans="1:65" s="2" customFormat="1" ht="24.2" customHeight="1">
      <c r="A574" s="33"/>
      <c r="B574" s="34"/>
      <c r="C574" s="222" t="s">
        <v>793</v>
      </c>
      <c r="D574" s="222" t="s">
        <v>341</v>
      </c>
      <c r="E574" s="223" t="s">
        <v>794</v>
      </c>
      <c r="F574" s="224" t="s">
        <v>795</v>
      </c>
      <c r="G574" s="225" t="s">
        <v>149</v>
      </c>
      <c r="H574" s="226">
        <v>2</v>
      </c>
      <c r="I574" s="227"/>
      <c r="J574" s="228">
        <f>ROUND(I574*H574,2)</f>
        <v>0</v>
      </c>
      <c r="K574" s="224" t="s">
        <v>130</v>
      </c>
      <c r="L574" s="229"/>
      <c r="M574" s="230" t="s">
        <v>1</v>
      </c>
      <c r="N574" s="231" t="s">
        <v>38</v>
      </c>
      <c r="O574" s="70"/>
      <c r="P574" s="190">
        <f>O574*H574</f>
        <v>0</v>
      </c>
      <c r="Q574" s="190">
        <v>1.2999999999999999E-3</v>
      </c>
      <c r="R574" s="190">
        <f>Q574*H574</f>
        <v>2.5999999999999999E-3</v>
      </c>
      <c r="S574" s="190">
        <v>0</v>
      </c>
      <c r="T574" s="191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92" t="s">
        <v>182</v>
      </c>
      <c r="AT574" s="192" t="s">
        <v>341</v>
      </c>
      <c r="AU574" s="192" t="s">
        <v>83</v>
      </c>
      <c r="AY574" s="16" t="s">
        <v>124</v>
      </c>
      <c r="BE574" s="193">
        <f>IF(N574="základní",J574,0)</f>
        <v>0</v>
      </c>
      <c r="BF574" s="193">
        <f>IF(N574="snížená",J574,0)</f>
        <v>0</v>
      </c>
      <c r="BG574" s="193">
        <f>IF(N574="zákl. přenesená",J574,0)</f>
        <v>0</v>
      </c>
      <c r="BH574" s="193">
        <f>IF(N574="sníž. přenesená",J574,0)</f>
        <v>0</v>
      </c>
      <c r="BI574" s="193">
        <f>IF(N574="nulová",J574,0)</f>
        <v>0</v>
      </c>
      <c r="BJ574" s="16" t="s">
        <v>81</v>
      </c>
      <c r="BK574" s="193">
        <f>ROUND(I574*H574,2)</f>
        <v>0</v>
      </c>
      <c r="BL574" s="16" t="s">
        <v>131</v>
      </c>
      <c r="BM574" s="192" t="s">
        <v>796</v>
      </c>
    </row>
    <row r="575" spans="1:65" s="2" customFormat="1" ht="11.25">
      <c r="A575" s="33"/>
      <c r="B575" s="34"/>
      <c r="C575" s="35"/>
      <c r="D575" s="194" t="s">
        <v>133</v>
      </c>
      <c r="E575" s="35"/>
      <c r="F575" s="195" t="s">
        <v>795</v>
      </c>
      <c r="G575" s="35"/>
      <c r="H575" s="35"/>
      <c r="I575" s="196"/>
      <c r="J575" s="35"/>
      <c r="K575" s="35"/>
      <c r="L575" s="38"/>
      <c r="M575" s="197"/>
      <c r="N575" s="198"/>
      <c r="O575" s="70"/>
      <c r="P575" s="70"/>
      <c r="Q575" s="70"/>
      <c r="R575" s="70"/>
      <c r="S575" s="70"/>
      <c r="T575" s="71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T575" s="16" t="s">
        <v>133</v>
      </c>
      <c r="AU575" s="16" t="s">
        <v>83</v>
      </c>
    </row>
    <row r="576" spans="1:65" s="2" customFormat="1" ht="29.25">
      <c r="A576" s="33"/>
      <c r="B576" s="34"/>
      <c r="C576" s="35"/>
      <c r="D576" s="194" t="s">
        <v>141</v>
      </c>
      <c r="E576" s="35"/>
      <c r="F576" s="210" t="s">
        <v>791</v>
      </c>
      <c r="G576" s="35"/>
      <c r="H576" s="35"/>
      <c r="I576" s="196"/>
      <c r="J576" s="35"/>
      <c r="K576" s="35"/>
      <c r="L576" s="38"/>
      <c r="M576" s="197"/>
      <c r="N576" s="198"/>
      <c r="O576" s="70"/>
      <c r="P576" s="70"/>
      <c r="Q576" s="70"/>
      <c r="R576" s="70"/>
      <c r="S576" s="70"/>
      <c r="T576" s="71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T576" s="16" t="s">
        <v>141</v>
      </c>
      <c r="AU576" s="16" t="s">
        <v>83</v>
      </c>
    </row>
    <row r="577" spans="1:65" s="2" customFormat="1" ht="24.2" customHeight="1">
      <c r="A577" s="33"/>
      <c r="B577" s="34"/>
      <c r="C577" s="181" t="s">
        <v>797</v>
      </c>
      <c r="D577" s="181" t="s">
        <v>126</v>
      </c>
      <c r="E577" s="182" t="s">
        <v>798</v>
      </c>
      <c r="F577" s="183" t="s">
        <v>799</v>
      </c>
      <c r="G577" s="184" t="s">
        <v>149</v>
      </c>
      <c r="H577" s="185">
        <v>2</v>
      </c>
      <c r="I577" s="186"/>
      <c r="J577" s="187">
        <f>ROUND(I577*H577,2)</f>
        <v>0</v>
      </c>
      <c r="K577" s="183" t="s">
        <v>130</v>
      </c>
      <c r="L577" s="38"/>
      <c r="M577" s="188" t="s">
        <v>1</v>
      </c>
      <c r="N577" s="189" t="s">
        <v>38</v>
      </c>
      <c r="O577" s="70"/>
      <c r="P577" s="190">
        <f>O577*H577</f>
        <v>0</v>
      </c>
      <c r="Q577" s="190">
        <v>0.11241</v>
      </c>
      <c r="R577" s="190">
        <f>Q577*H577</f>
        <v>0.22481999999999999</v>
      </c>
      <c r="S577" s="190">
        <v>0</v>
      </c>
      <c r="T577" s="191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92" t="s">
        <v>131</v>
      </c>
      <c r="AT577" s="192" t="s">
        <v>126</v>
      </c>
      <c r="AU577" s="192" t="s">
        <v>83</v>
      </c>
      <c r="AY577" s="16" t="s">
        <v>124</v>
      </c>
      <c r="BE577" s="193">
        <f>IF(N577="základní",J577,0)</f>
        <v>0</v>
      </c>
      <c r="BF577" s="193">
        <f>IF(N577="snížená",J577,0)</f>
        <v>0</v>
      </c>
      <c r="BG577" s="193">
        <f>IF(N577="zákl. přenesená",J577,0)</f>
        <v>0</v>
      </c>
      <c r="BH577" s="193">
        <f>IF(N577="sníž. přenesená",J577,0)</f>
        <v>0</v>
      </c>
      <c r="BI577" s="193">
        <f>IF(N577="nulová",J577,0)</f>
        <v>0</v>
      </c>
      <c r="BJ577" s="16" t="s">
        <v>81</v>
      </c>
      <c r="BK577" s="193">
        <f>ROUND(I577*H577,2)</f>
        <v>0</v>
      </c>
      <c r="BL577" s="16" t="s">
        <v>131</v>
      </c>
      <c r="BM577" s="192" t="s">
        <v>800</v>
      </c>
    </row>
    <row r="578" spans="1:65" s="2" customFormat="1" ht="19.5">
      <c r="A578" s="33"/>
      <c r="B578" s="34"/>
      <c r="C578" s="35"/>
      <c r="D578" s="194" t="s">
        <v>133</v>
      </c>
      <c r="E578" s="35"/>
      <c r="F578" s="195" t="s">
        <v>801</v>
      </c>
      <c r="G578" s="35"/>
      <c r="H578" s="35"/>
      <c r="I578" s="196"/>
      <c r="J578" s="35"/>
      <c r="K578" s="35"/>
      <c r="L578" s="38"/>
      <c r="M578" s="197"/>
      <c r="N578" s="198"/>
      <c r="O578" s="70"/>
      <c r="P578" s="70"/>
      <c r="Q578" s="70"/>
      <c r="R578" s="70"/>
      <c r="S578" s="70"/>
      <c r="T578" s="71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T578" s="16" t="s">
        <v>133</v>
      </c>
      <c r="AU578" s="16" t="s">
        <v>83</v>
      </c>
    </row>
    <row r="579" spans="1:65" s="13" customFormat="1" ht="11.25">
      <c r="B579" s="199"/>
      <c r="C579" s="200"/>
      <c r="D579" s="194" t="s">
        <v>135</v>
      </c>
      <c r="E579" s="201" t="s">
        <v>1</v>
      </c>
      <c r="F579" s="202" t="s">
        <v>792</v>
      </c>
      <c r="G579" s="200"/>
      <c r="H579" s="203">
        <v>2</v>
      </c>
      <c r="I579" s="204"/>
      <c r="J579" s="200"/>
      <c r="K579" s="200"/>
      <c r="L579" s="205"/>
      <c r="M579" s="206"/>
      <c r="N579" s="207"/>
      <c r="O579" s="207"/>
      <c r="P579" s="207"/>
      <c r="Q579" s="207"/>
      <c r="R579" s="207"/>
      <c r="S579" s="207"/>
      <c r="T579" s="208"/>
      <c r="AT579" s="209" t="s">
        <v>135</v>
      </c>
      <c r="AU579" s="209" t="s">
        <v>83</v>
      </c>
      <c r="AV579" s="13" t="s">
        <v>83</v>
      </c>
      <c r="AW579" s="13" t="s">
        <v>30</v>
      </c>
      <c r="AX579" s="13" t="s">
        <v>81</v>
      </c>
      <c r="AY579" s="209" t="s">
        <v>124</v>
      </c>
    </row>
    <row r="580" spans="1:65" s="2" customFormat="1" ht="21.75" customHeight="1">
      <c r="A580" s="33"/>
      <c r="B580" s="34"/>
      <c r="C580" s="222" t="s">
        <v>802</v>
      </c>
      <c r="D580" s="222" t="s">
        <v>341</v>
      </c>
      <c r="E580" s="223" t="s">
        <v>803</v>
      </c>
      <c r="F580" s="224" t="s">
        <v>804</v>
      </c>
      <c r="G580" s="225" t="s">
        <v>149</v>
      </c>
      <c r="H580" s="226">
        <v>2</v>
      </c>
      <c r="I580" s="227"/>
      <c r="J580" s="228">
        <f>ROUND(I580*H580,2)</f>
        <v>0</v>
      </c>
      <c r="K580" s="224" t="s">
        <v>130</v>
      </c>
      <c r="L580" s="229"/>
      <c r="M580" s="230" t="s">
        <v>1</v>
      </c>
      <c r="N580" s="231" t="s">
        <v>38</v>
      </c>
      <c r="O580" s="70"/>
      <c r="P580" s="190">
        <f>O580*H580</f>
        <v>0</v>
      </c>
      <c r="Q580" s="190">
        <v>6.1000000000000004E-3</v>
      </c>
      <c r="R580" s="190">
        <f>Q580*H580</f>
        <v>1.2200000000000001E-2</v>
      </c>
      <c r="S580" s="190">
        <v>0</v>
      </c>
      <c r="T580" s="191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92" t="s">
        <v>182</v>
      </c>
      <c r="AT580" s="192" t="s">
        <v>341</v>
      </c>
      <c r="AU580" s="192" t="s">
        <v>83</v>
      </c>
      <c r="AY580" s="16" t="s">
        <v>124</v>
      </c>
      <c r="BE580" s="193">
        <f>IF(N580="základní",J580,0)</f>
        <v>0</v>
      </c>
      <c r="BF580" s="193">
        <f>IF(N580="snížená",J580,0)</f>
        <v>0</v>
      </c>
      <c r="BG580" s="193">
        <f>IF(N580="zákl. přenesená",J580,0)</f>
        <v>0</v>
      </c>
      <c r="BH580" s="193">
        <f>IF(N580="sníž. přenesená",J580,0)</f>
        <v>0</v>
      </c>
      <c r="BI580" s="193">
        <f>IF(N580="nulová",J580,0)</f>
        <v>0</v>
      </c>
      <c r="BJ580" s="16" t="s">
        <v>81</v>
      </c>
      <c r="BK580" s="193">
        <f>ROUND(I580*H580,2)</f>
        <v>0</v>
      </c>
      <c r="BL580" s="16" t="s">
        <v>131</v>
      </c>
      <c r="BM580" s="192" t="s">
        <v>805</v>
      </c>
    </row>
    <row r="581" spans="1:65" s="2" customFormat="1" ht="11.25">
      <c r="A581" s="33"/>
      <c r="B581" s="34"/>
      <c r="C581" s="35"/>
      <c r="D581" s="194" t="s">
        <v>133</v>
      </c>
      <c r="E581" s="35"/>
      <c r="F581" s="195" t="s">
        <v>804</v>
      </c>
      <c r="G581" s="35"/>
      <c r="H581" s="35"/>
      <c r="I581" s="196"/>
      <c r="J581" s="35"/>
      <c r="K581" s="35"/>
      <c r="L581" s="38"/>
      <c r="M581" s="197"/>
      <c r="N581" s="198"/>
      <c r="O581" s="70"/>
      <c r="P581" s="70"/>
      <c r="Q581" s="70"/>
      <c r="R581" s="70"/>
      <c r="S581" s="70"/>
      <c r="T581" s="7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T581" s="16" t="s">
        <v>133</v>
      </c>
      <c r="AU581" s="16" t="s">
        <v>83</v>
      </c>
    </row>
    <row r="582" spans="1:65" s="2" customFormat="1" ht="29.25">
      <c r="A582" s="33"/>
      <c r="B582" s="34"/>
      <c r="C582" s="35"/>
      <c r="D582" s="194" t="s">
        <v>141</v>
      </c>
      <c r="E582" s="35"/>
      <c r="F582" s="210" t="s">
        <v>806</v>
      </c>
      <c r="G582" s="35"/>
      <c r="H582" s="35"/>
      <c r="I582" s="196"/>
      <c r="J582" s="35"/>
      <c r="K582" s="35"/>
      <c r="L582" s="38"/>
      <c r="M582" s="197"/>
      <c r="N582" s="198"/>
      <c r="O582" s="70"/>
      <c r="P582" s="70"/>
      <c r="Q582" s="70"/>
      <c r="R582" s="70"/>
      <c r="S582" s="70"/>
      <c r="T582" s="71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T582" s="16" t="s">
        <v>141</v>
      </c>
      <c r="AU582" s="16" t="s">
        <v>83</v>
      </c>
    </row>
    <row r="583" spans="1:65" s="2" customFormat="1" ht="24.2" customHeight="1">
      <c r="A583" s="33"/>
      <c r="B583" s="34"/>
      <c r="C583" s="181" t="s">
        <v>807</v>
      </c>
      <c r="D583" s="181" t="s">
        <v>126</v>
      </c>
      <c r="E583" s="182" t="s">
        <v>808</v>
      </c>
      <c r="F583" s="183" t="s">
        <v>809</v>
      </c>
      <c r="G583" s="184" t="s">
        <v>523</v>
      </c>
      <c r="H583" s="185">
        <v>22</v>
      </c>
      <c r="I583" s="186"/>
      <c r="J583" s="187">
        <f>ROUND(I583*H583,2)</f>
        <v>0</v>
      </c>
      <c r="K583" s="183" t="s">
        <v>130</v>
      </c>
      <c r="L583" s="38"/>
      <c r="M583" s="188" t="s">
        <v>1</v>
      </c>
      <c r="N583" s="189" t="s">
        <v>38</v>
      </c>
      <c r="O583" s="70"/>
      <c r="P583" s="190">
        <f>O583*H583</f>
        <v>0</v>
      </c>
      <c r="Q583" s="190">
        <v>2.0000000000000001E-4</v>
      </c>
      <c r="R583" s="190">
        <f>Q583*H583</f>
        <v>4.4000000000000003E-3</v>
      </c>
      <c r="S583" s="190">
        <v>0</v>
      </c>
      <c r="T583" s="191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92" t="s">
        <v>131</v>
      </c>
      <c r="AT583" s="192" t="s">
        <v>126</v>
      </c>
      <c r="AU583" s="192" t="s">
        <v>83</v>
      </c>
      <c r="AY583" s="16" t="s">
        <v>124</v>
      </c>
      <c r="BE583" s="193">
        <f>IF(N583="základní",J583,0)</f>
        <v>0</v>
      </c>
      <c r="BF583" s="193">
        <f>IF(N583="snížená",J583,0)</f>
        <v>0</v>
      </c>
      <c r="BG583" s="193">
        <f>IF(N583="zákl. přenesená",J583,0)</f>
        <v>0</v>
      </c>
      <c r="BH583" s="193">
        <f>IF(N583="sníž. přenesená",J583,0)</f>
        <v>0</v>
      </c>
      <c r="BI583" s="193">
        <f>IF(N583="nulová",J583,0)</f>
        <v>0</v>
      </c>
      <c r="BJ583" s="16" t="s">
        <v>81</v>
      </c>
      <c r="BK583" s="193">
        <f>ROUND(I583*H583,2)</f>
        <v>0</v>
      </c>
      <c r="BL583" s="16" t="s">
        <v>131</v>
      </c>
      <c r="BM583" s="192" t="s">
        <v>810</v>
      </c>
    </row>
    <row r="584" spans="1:65" s="2" customFormat="1" ht="19.5">
      <c r="A584" s="33"/>
      <c r="B584" s="34"/>
      <c r="C584" s="35"/>
      <c r="D584" s="194" t="s">
        <v>133</v>
      </c>
      <c r="E584" s="35"/>
      <c r="F584" s="195" t="s">
        <v>811</v>
      </c>
      <c r="G584" s="35"/>
      <c r="H584" s="35"/>
      <c r="I584" s="196"/>
      <c r="J584" s="35"/>
      <c r="K584" s="35"/>
      <c r="L584" s="38"/>
      <c r="M584" s="197"/>
      <c r="N584" s="198"/>
      <c r="O584" s="70"/>
      <c r="P584" s="70"/>
      <c r="Q584" s="70"/>
      <c r="R584" s="70"/>
      <c r="S584" s="70"/>
      <c r="T584" s="71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T584" s="16" t="s">
        <v>133</v>
      </c>
      <c r="AU584" s="16" t="s">
        <v>83</v>
      </c>
    </row>
    <row r="585" spans="1:65" s="2" customFormat="1" ht="29.25">
      <c r="A585" s="33"/>
      <c r="B585" s="34"/>
      <c r="C585" s="35"/>
      <c r="D585" s="194" t="s">
        <v>141</v>
      </c>
      <c r="E585" s="35"/>
      <c r="F585" s="210" t="s">
        <v>812</v>
      </c>
      <c r="G585" s="35"/>
      <c r="H585" s="35"/>
      <c r="I585" s="196"/>
      <c r="J585" s="35"/>
      <c r="K585" s="35"/>
      <c r="L585" s="38"/>
      <c r="M585" s="197"/>
      <c r="N585" s="198"/>
      <c r="O585" s="70"/>
      <c r="P585" s="70"/>
      <c r="Q585" s="70"/>
      <c r="R585" s="70"/>
      <c r="S585" s="70"/>
      <c r="T585" s="71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T585" s="16" t="s">
        <v>141</v>
      </c>
      <c r="AU585" s="16" t="s">
        <v>83</v>
      </c>
    </row>
    <row r="586" spans="1:65" s="13" customFormat="1" ht="11.25">
      <c r="B586" s="199"/>
      <c r="C586" s="200"/>
      <c r="D586" s="194" t="s">
        <v>135</v>
      </c>
      <c r="E586" s="201" t="s">
        <v>1</v>
      </c>
      <c r="F586" s="202" t="s">
        <v>813</v>
      </c>
      <c r="G586" s="200"/>
      <c r="H586" s="203">
        <v>22</v>
      </c>
      <c r="I586" s="204"/>
      <c r="J586" s="200"/>
      <c r="K586" s="200"/>
      <c r="L586" s="205"/>
      <c r="M586" s="206"/>
      <c r="N586" s="207"/>
      <c r="O586" s="207"/>
      <c r="P586" s="207"/>
      <c r="Q586" s="207"/>
      <c r="R586" s="207"/>
      <c r="S586" s="207"/>
      <c r="T586" s="208"/>
      <c r="AT586" s="209" t="s">
        <v>135</v>
      </c>
      <c r="AU586" s="209" t="s">
        <v>83</v>
      </c>
      <c r="AV586" s="13" t="s">
        <v>83</v>
      </c>
      <c r="AW586" s="13" t="s">
        <v>30</v>
      </c>
      <c r="AX586" s="13" t="s">
        <v>81</v>
      </c>
      <c r="AY586" s="209" t="s">
        <v>124</v>
      </c>
    </row>
    <row r="587" spans="1:65" s="2" customFormat="1" ht="16.5" customHeight="1">
      <c r="A587" s="33"/>
      <c r="B587" s="34"/>
      <c r="C587" s="181" t="s">
        <v>814</v>
      </c>
      <c r="D587" s="181" t="s">
        <v>126</v>
      </c>
      <c r="E587" s="182" t="s">
        <v>815</v>
      </c>
      <c r="F587" s="183" t="s">
        <v>816</v>
      </c>
      <c r="G587" s="184" t="s">
        <v>523</v>
      </c>
      <c r="H587" s="185">
        <v>22</v>
      </c>
      <c r="I587" s="186"/>
      <c r="J587" s="187">
        <f>ROUND(I587*H587,2)</f>
        <v>0</v>
      </c>
      <c r="K587" s="183" t="s">
        <v>130</v>
      </c>
      <c r="L587" s="38"/>
      <c r="M587" s="188" t="s">
        <v>1</v>
      </c>
      <c r="N587" s="189" t="s">
        <v>38</v>
      </c>
      <c r="O587" s="70"/>
      <c r="P587" s="190">
        <f>O587*H587</f>
        <v>0</v>
      </c>
      <c r="Q587" s="190">
        <v>0</v>
      </c>
      <c r="R587" s="190">
        <f>Q587*H587</f>
        <v>0</v>
      </c>
      <c r="S587" s="190">
        <v>0</v>
      </c>
      <c r="T587" s="191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92" t="s">
        <v>131</v>
      </c>
      <c r="AT587" s="192" t="s">
        <v>126</v>
      </c>
      <c r="AU587" s="192" t="s">
        <v>83</v>
      </c>
      <c r="AY587" s="16" t="s">
        <v>124</v>
      </c>
      <c r="BE587" s="193">
        <f>IF(N587="základní",J587,0)</f>
        <v>0</v>
      </c>
      <c r="BF587" s="193">
        <f>IF(N587="snížená",J587,0)</f>
        <v>0</v>
      </c>
      <c r="BG587" s="193">
        <f>IF(N587="zákl. přenesená",J587,0)</f>
        <v>0</v>
      </c>
      <c r="BH587" s="193">
        <f>IF(N587="sníž. přenesená",J587,0)</f>
        <v>0</v>
      </c>
      <c r="BI587" s="193">
        <f>IF(N587="nulová",J587,0)</f>
        <v>0</v>
      </c>
      <c r="BJ587" s="16" t="s">
        <v>81</v>
      </c>
      <c r="BK587" s="193">
        <f>ROUND(I587*H587,2)</f>
        <v>0</v>
      </c>
      <c r="BL587" s="16" t="s">
        <v>131</v>
      </c>
      <c r="BM587" s="192" t="s">
        <v>817</v>
      </c>
    </row>
    <row r="588" spans="1:65" s="2" customFormat="1" ht="19.5">
      <c r="A588" s="33"/>
      <c r="B588" s="34"/>
      <c r="C588" s="35"/>
      <c r="D588" s="194" t="s">
        <v>133</v>
      </c>
      <c r="E588" s="35"/>
      <c r="F588" s="195" t="s">
        <v>818</v>
      </c>
      <c r="G588" s="35"/>
      <c r="H588" s="35"/>
      <c r="I588" s="196"/>
      <c r="J588" s="35"/>
      <c r="K588" s="35"/>
      <c r="L588" s="38"/>
      <c r="M588" s="197"/>
      <c r="N588" s="198"/>
      <c r="O588" s="70"/>
      <c r="P588" s="70"/>
      <c r="Q588" s="70"/>
      <c r="R588" s="70"/>
      <c r="S588" s="70"/>
      <c r="T588" s="71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T588" s="16" t="s">
        <v>133</v>
      </c>
      <c r="AU588" s="16" t="s">
        <v>83</v>
      </c>
    </row>
    <row r="589" spans="1:65" s="2" customFormat="1" ht="29.25">
      <c r="A589" s="33"/>
      <c r="B589" s="34"/>
      <c r="C589" s="35"/>
      <c r="D589" s="194" t="s">
        <v>141</v>
      </c>
      <c r="E589" s="35"/>
      <c r="F589" s="210" t="s">
        <v>812</v>
      </c>
      <c r="G589" s="35"/>
      <c r="H589" s="35"/>
      <c r="I589" s="196"/>
      <c r="J589" s="35"/>
      <c r="K589" s="35"/>
      <c r="L589" s="38"/>
      <c r="M589" s="197"/>
      <c r="N589" s="198"/>
      <c r="O589" s="70"/>
      <c r="P589" s="70"/>
      <c r="Q589" s="70"/>
      <c r="R589" s="70"/>
      <c r="S589" s="70"/>
      <c r="T589" s="71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T589" s="16" t="s">
        <v>141</v>
      </c>
      <c r="AU589" s="16" t="s">
        <v>83</v>
      </c>
    </row>
    <row r="590" spans="1:65" s="13" customFormat="1" ht="11.25">
      <c r="B590" s="199"/>
      <c r="C590" s="200"/>
      <c r="D590" s="194" t="s">
        <v>135</v>
      </c>
      <c r="E590" s="201" t="s">
        <v>1</v>
      </c>
      <c r="F590" s="202" t="s">
        <v>819</v>
      </c>
      <c r="G590" s="200"/>
      <c r="H590" s="203">
        <v>22</v>
      </c>
      <c r="I590" s="204"/>
      <c r="J590" s="200"/>
      <c r="K590" s="200"/>
      <c r="L590" s="205"/>
      <c r="M590" s="206"/>
      <c r="N590" s="207"/>
      <c r="O590" s="207"/>
      <c r="P590" s="207"/>
      <c r="Q590" s="207"/>
      <c r="R590" s="207"/>
      <c r="S590" s="207"/>
      <c r="T590" s="208"/>
      <c r="AT590" s="209" t="s">
        <v>135</v>
      </c>
      <c r="AU590" s="209" t="s">
        <v>83</v>
      </c>
      <c r="AV590" s="13" t="s">
        <v>83</v>
      </c>
      <c r="AW590" s="13" t="s">
        <v>30</v>
      </c>
      <c r="AX590" s="13" t="s">
        <v>81</v>
      </c>
      <c r="AY590" s="209" t="s">
        <v>124</v>
      </c>
    </row>
    <row r="591" spans="1:65" s="2" customFormat="1" ht="24.2" customHeight="1">
      <c r="A591" s="33"/>
      <c r="B591" s="34"/>
      <c r="C591" s="181" t="s">
        <v>820</v>
      </c>
      <c r="D591" s="181" t="s">
        <v>126</v>
      </c>
      <c r="E591" s="182" t="s">
        <v>821</v>
      </c>
      <c r="F591" s="183" t="s">
        <v>822</v>
      </c>
      <c r="G591" s="184" t="s">
        <v>523</v>
      </c>
      <c r="H591" s="185">
        <v>160</v>
      </c>
      <c r="I591" s="186"/>
      <c r="J591" s="187">
        <f>ROUND(I591*H591,2)</f>
        <v>0</v>
      </c>
      <c r="K591" s="183" t="s">
        <v>130</v>
      </c>
      <c r="L591" s="38"/>
      <c r="M591" s="188" t="s">
        <v>1</v>
      </c>
      <c r="N591" s="189" t="s">
        <v>38</v>
      </c>
      <c r="O591" s="70"/>
      <c r="P591" s="190">
        <f>O591*H591</f>
        <v>0</v>
      </c>
      <c r="Q591" s="190">
        <v>1.0000000000000001E-5</v>
      </c>
      <c r="R591" s="190">
        <f>Q591*H591</f>
        <v>1.6000000000000001E-3</v>
      </c>
      <c r="S591" s="190">
        <v>0</v>
      </c>
      <c r="T591" s="191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92" t="s">
        <v>131</v>
      </c>
      <c r="AT591" s="192" t="s">
        <v>126</v>
      </c>
      <c r="AU591" s="192" t="s">
        <v>83</v>
      </c>
      <c r="AY591" s="16" t="s">
        <v>124</v>
      </c>
      <c r="BE591" s="193">
        <f>IF(N591="základní",J591,0)</f>
        <v>0</v>
      </c>
      <c r="BF591" s="193">
        <f>IF(N591="snížená",J591,0)</f>
        <v>0</v>
      </c>
      <c r="BG591" s="193">
        <f>IF(N591="zákl. přenesená",J591,0)</f>
        <v>0</v>
      </c>
      <c r="BH591" s="193">
        <f>IF(N591="sníž. přenesená",J591,0)</f>
        <v>0</v>
      </c>
      <c r="BI591" s="193">
        <f>IF(N591="nulová",J591,0)</f>
        <v>0</v>
      </c>
      <c r="BJ591" s="16" t="s">
        <v>81</v>
      </c>
      <c r="BK591" s="193">
        <f>ROUND(I591*H591,2)</f>
        <v>0</v>
      </c>
      <c r="BL591" s="16" t="s">
        <v>131</v>
      </c>
      <c r="BM591" s="192" t="s">
        <v>823</v>
      </c>
    </row>
    <row r="592" spans="1:65" s="2" customFormat="1" ht="19.5">
      <c r="A592" s="33"/>
      <c r="B592" s="34"/>
      <c r="C592" s="35"/>
      <c r="D592" s="194" t="s">
        <v>133</v>
      </c>
      <c r="E592" s="35"/>
      <c r="F592" s="195" t="s">
        <v>824</v>
      </c>
      <c r="G592" s="35"/>
      <c r="H592" s="35"/>
      <c r="I592" s="196"/>
      <c r="J592" s="35"/>
      <c r="K592" s="35"/>
      <c r="L592" s="38"/>
      <c r="M592" s="197"/>
      <c r="N592" s="198"/>
      <c r="O592" s="70"/>
      <c r="P592" s="70"/>
      <c r="Q592" s="70"/>
      <c r="R592" s="70"/>
      <c r="S592" s="70"/>
      <c r="T592" s="71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T592" s="16" t="s">
        <v>133</v>
      </c>
      <c r="AU592" s="16" t="s">
        <v>83</v>
      </c>
    </row>
    <row r="593" spans="1:65" s="13" customFormat="1" ht="11.25">
      <c r="B593" s="199"/>
      <c r="C593" s="200"/>
      <c r="D593" s="194" t="s">
        <v>135</v>
      </c>
      <c r="E593" s="201" t="s">
        <v>1</v>
      </c>
      <c r="F593" s="202" t="s">
        <v>825</v>
      </c>
      <c r="G593" s="200"/>
      <c r="H593" s="203">
        <v>35</v>
      </c>
      <c r="I593" s="204"/>
      <c r="J593" s="200"/>
      <c r="K593" s="200"/>
      <c r="L593" s="205"/>
      <c r="M593" s="206"/>
      <c r="N593" s="207"/>
      <c r="O593" s="207"/>
      <c r="P593" s="207"/>
      <c r="Q593" s="207"/>
      <c r="R593" s="207"/>
      <c r="S593" s="207"/>
      <c r="T593" s="208"/>
      <c r="AT593" s="209" t="s">
        <v>135</v>
      </c>
      <c r="AU593" s="209" t="s">
        <v>83</v>
      </c>
      <c r="AV593" s="13" t="s">
        <v>83</v>
      </c>
      <c r="AW593" s="13" t="s">
        <v>30</v>
      </c>
      <c r="AX593" s="13" t="s">
        <v>73</v>
      </c>
      <c r="AY593" s="209" t="s">
        <v>124</v>
      </c>
    </row>
    <row r="594" spans="1:65" s="13" customFormat="1" ht="11.25">
      <c r="B594" s="199"/>
      <c r="C594" s="200"/>
      <c r="D594" s="194" t="s">
        <v>135</v>
      </c>
      <c r="E594" s="201" t="s">
        <v>1</v>
      </c>
      <c r="F594" s="202" t="s">
        <v>826</v>
      </c>
      <c r="G594" s="200"/>
      <c r="H594" s="203">
        <v>51</v>
      </c>
      <c r="I594" s="204"/>
      <c r="J594" s="200"/>
      <c r="K594" s="200"/>
      <c r="L594" s="205"/>
      <c r="M594" s="206"/>
      <c r="N594" s="207"/>
      <c r="O594" s="207"/>
      <c r="P594" s="207"/>
      <c r="Q594" s="207"/>
      <c r="R594" s="207"/>
      <c r="S594" s="207"/>
      <c r="T594" s="208"/>
      <c r="AT594" s="209" t="s">
        <v>135</v>
      </c>
      <c r="AU594" s="209" t="s">
        <v>83</v>
      </c>
      <c r="AV594" s="13" t="s">
        <v>83</v>
      </c>
      <c r="AW594" s="13" t="s">
        <v>30</v>
      </c>
      <c r="AX594" s="13" t="s">
        <v>73</v>
      </c>
      <c r="AY594" s="209" t="s">
        <v>124</v>
      </c>
    </row>
    <row r="595" spans="1:65" s="13" customFormat="1" ht="11.25">
      <c r="B595" s="199"/>
      <c r="C595" s="200"/>
      <c r="D595" s="194" t="s">
        <v>135</v>
      </c>
      <c r="E595" s="201" t="s">
        <v>1</v>
      </c>
      <c r="F595" s="202" t="s">
        <v>827</v>
      </c>
      <c r="G595" s="200"/>
      <c r="H595" s="203">
        <v>74</v>
      </c>
      <c r="I595" s="204"/>
      <c r="J595" s="200"/>
      <c r="K595" s="200"/>
      <c r="L595" s="205"/>
      <c r="M595" s="206"/>
      <c r="N595" s="207"/>
      <c r="O595" s="207"/>
      <c r="P595" s="207"/>
      <c r="Q595" s="207"/>
      <c r="R595" s="207"/>
      <c r="S595" s="207"/>
      <c r="T595" s="208"/>
      <c r="AT595" s="209" t="s">
        <v>135</v>
      </c>
      <c r="AU595" s="209" t="s">
        <v>83</v>
      </c>
      <c r="AV595" s="13" t="s">
        <v>83</v>
      </c>
      <c r="AW595" s="13" t="s">
        <v>30</v>
      </c>
      <c r="AX595" s="13" t="s">
        <v>73</v>
      </c>
      <c r="AY595" s="209" t="s">
        <v>124</v>
      </c>
    </row>
    <row r="596" spans="1:65" s="14" customFormat="1" ht="11.25">
      <c r="B596" s="211"/>
      <c r="C596" s="212"/>
      <c r="D596" s="194" t="s">
        <v>135</v>
      </c>
      <c r="E596" s="213" t="s">
        <v>1</v>
      </c>
      <c r="F596" s="214" t="s">
        <v>145</v>
      </c>
      <c r="G596" s="212"/>
      <c r="H596" s="215">
        <v>160</v>
      </c>
      <c r="I596" s="216"/>
      <c r="J596" s="212"/>
      <c r="K596" s="212"/>
      <c r="L596" s="217"/>
      <c r="M596" s="218"/>
      <c r="N596" s="219"/>
      <c r="O596" s="219"/>
      <c r="P596" s="219"/>
      <c r="Q596" s="219"/>
      <c r="R596" s="219"/>
      <c r="S596" s="219"/>
      <c r="T596" s="220"/>
      <c r="AT596" s="221" t="s">
        <v>135</v>
      </c>
      <c r="AU596" s="221" t="s">
        <v>83</v>
      </c>
      <c r="AV596" s="14" t="s">
        <v>131</v>
      </c>
      <c r="AW596" s="14" t="s">
        <v>30</v>
      </c>
      <c r="AX596" s="14" t="s">
        <v>81</v>
      </c>
      <c r="AY596" s="221" t="s">
        <v>124</v>
      </c>
    </row>
    <row r="597" spans="1:65" s="2" customFormat="1" ht="24.2" customHeight="1">
      <c r="A597" s="33"/>
      <c r="B597" s="34"/>
      <c r="C597" s="181" t="s">
        <v>78</v>
      </c>
      <c r="D597" s="181" t="s">
        <v>126</v>
      </c>
      <c r="E597" s="182" t="s">
        <v>828</v>
      </c>
      <c r="F597" s="183" t="s">
        <v>829</v>
      </c>
      <c r="G597" s="184" t="s">
        <v>523</v>
      </c>
      <c r="H597" s="185">
        <v>160</v>
      </c>
      <c r="I597" s="186"/>
      <c r="J597" s="187">
        <f>ROUND(I597*H597,2)</f>
        <v>0</v>
      </c>
      <c r="K597" s="183" t="s">
        <v>130</v>
      </c>
      <c r="L597" s="38"/>
      <c r="M597" s="188" t="s">
        <v>1</v>
      </c>
      <c r="N597" s="189" t="s">
        <v>38</v>
      </c>
      <c r="O597" s="70"/>
      <c r="P597" s="190">
        <f>O597*H597</f>
        <v>0</v>
      </c>
      <c r="Q597" s="190">
        <v>3.4000000000000002E-4</v>
      </c>
      <c r="R597" s="190">
        <f>Q597*H597</f>
        <v>5.4400000000000004E-2</v>
      </c>
      <c r="S597" s="190">
        <v>0</v>
      </c>
      <c r="T597" s="191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92" t="s">
        <v>131</v>
      </c>
      <c r="AT597" s="192" t="s">
        <v>126</v>
      </c>
      <c r="AU597" s="192" t="s">
        <v>83</v>
      </c>
      <c r="AY597" s="16" t="s">
        <v>124</v>
      </c>
      <c r="BE597" s="193">
        <f>IF(N597="základní",J597,0)</f>
        <v>0</v>
      </c>
      <c r="BF597" s="193">
        <f>IF(N597="snížená",J597,0)</f>
        <v>0</v>
      </c>
      <c r="BG597" s="193">
        <f>IF(N597="zákl. přenesená",J597,0)</f>
        <v>0</v>
      </c>
      <c r="BH597" s="193">
        <f>IF(N597="sníž. přenesená",J597,0)</f>
        <v>0</v>
      </c>
      <c r="BI597" s="193">
        <f>IF(N597="nulová",J597,0)</f>
        <v>0</v>
      </c>
      <c r="BJ597" s="16" t="s">
        <v>81</v>
      </c>
      <c r="BK597" s="193">
        <f>ROUND(I597*H597,2)</f>
        <v>0</v>
      </c>
      <c r="BL597" s="16" t="s">
        <v>131</v>
      </c>
      <c r="BM597" s="192" t="s">
        <v>830</v>
      </c>
    </row>
    <row r="598" spans="1:65" s="2" customFormat="1" ht="29.25">
      <c r="A598" s="33"/>
      <c r="B598" s="34"/>
      <c r="C598" s="35"/>
      <c r="D598" s="194" t="s">
        <v>133</v>
      </c>
      <c r="E598" s="35"/>
      <c r="F598" s="195" t="s">
        <v>831</v>
      </c>
      <c r="G598" s="35"/>
      <c r="H598" s="35"/>
      <c r="I598" s="196"/>
      <c r="J598" s="35"/>
      <c r="K598" s="35"/>
      <c r="L598" s="38"/>
      <c r="M598" s="197"/>
      <c r="N598" s="198"/>
      <c r="O598" s="70"/>
      <c r="P598" s="70"/>
      <c r="Q598" s="70"/>
      <c r="R598" s="70"/>
      <c r="S598" s="70"/>
      <c r="T598" s="71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T598" s="16" t="s">
        <v>133</v>
      </c>
      <c r="AU598" s="16" t="s">
        <v>83</v>
      </c>
    </row>
    <row r="599" spans="1:65" s="2" customFormat="1" ht="29.25">
      <c r="A599" s="33"/>
      <c r="B599" s="34"/>
      <c r="C599" s="35"/>
      <c r="D599" s="194" t="s">
        <v>141</v>
      </c>
      <c r="E599" s="35"/>
      <c r="F599" s="210" t="s">
        <v>832</v>
      </c>
      <c r="G599" s="35"/>
      <c r="H599" s="35"/>
      <c r="I599" s="196"/>
      <c r="J599" s="35"/>
      <c r="K599" s="35"/>
      <c r="L599" s="38"/>
      <c r="M599" s="197"/>
      <c r="N599" s="198"/>
      <c r="O599" s="70"/>
      <c r="P599" s="70"/>
      <c r="Q599" s="70"/>
      <c r="R599" s="70"/>
      <c r="S599" s="70"/>
      <c r="T599" s="71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T599" s="16" t="s">
        <v>141</v>
      </c>
      <c r="AU599" s="16" t="s">
        <v>83</v>
      </c>
    </row>
    <row r="600" spans="1:65" s="13" customFormat="1" ht="11.25">
      <c r="B600" s="199"/>
      <c r="C600" s="200"/>
      <c r="D600" s="194" t="s">
        <v>135</v>
      </c>
      <c r="E600" s="201" t="s">
        <v>1</v>
      </c>
      <c r="F600" s="202" t="s">
        <v>833</v>
      </c>
      <c r="G600" s="200"/>
      <c r="H600" s="203">
        <v>160</v>
      </c>
      <c r="I600" s="204"/>
      <c r="J600" s="200"/>
      <c r="K600" s="200"/>
      <c r="L600" s="205"/>
      <c r="M600" s="206"/>
      <c r="N600" s="207"/>
      <c r="O600" s="207"/>
      <c r="P600" s="207"/>
      <c r="Q600" s="207"/>
      <c r="R600" s="207"/>
      <c r="S600" s="207"/>
      <c r="T600" s="208"/>
      <c r="AT600" s="209" t="s">
        <v>135</v>
      </c>
      <c r="AU600" s="209" t="s">
        <v>83</v>
      </c>
      <c r="AV600" s="13" t="s">
        <v>83</v>
      </c>
      <c r="AW600" s="13" t="s">
        <v>30</v>
      </c>
      <c r="AX600" s="13" t="s">
        <v>81</v>
      </c>
      <c r="AY600" s="209" t="s">
        <v>124</v>
      </c>
    </row>
    <row r="601" spans="1:65" s="2" customFormat="1" ht="24.2" customHeight="1">
      <c r="A601" s="33"/>
      <c r="B601" s="34"/>
      <c r="C601" s="181" t="s">
        <v>834</v>
      </c>
      <c r="D601" s="181" t="s">
        <v>126</v>
      </c>
      <c r="E601" s="182" t="s">
        <v>835</v>
      </c>
      <c r="F601" s="183" t="s">
        <v>836</v>
      </c>
      <c r="G601" s="184" t="s">
        <v>212</v>
      </c>
      <c r="H601" s="185">
        <v>7.59</v>
      </c>
      <c r="I601" s="186"/>
      <c r="J601" s="187">
        <f>ROUND(I601*H601,2)</f>
        <v>0</v>
      </c>
      <c r="K601" s="183" t="s">
        <v>130</v>
      </c>
      <c r="L601" s="38"/>
      <c r="M601" s="188" t="s">
        <v>1</v>
      </c>
      <c r="N601" s="189" t="s">
        <v>38</v>
      </c>
      <c r="O601" s="70"/>
      <c r="P601" s="190">
        <f>O601*H601</f>
        <v>0</v>
      </c>
      <c r="Q601" s="190">
        <v>2.5122499999999999</v>
      </c>
      <c r="R601" s="190">
        <f>Q601*H601</f>
        <v>19.067977499999998</v>
      </c>
      <c r="S601" s="190">
        <v>0</v>
      </c>
      <c r="T601" s="191">
        <f>S601*H601</f>
        <v>0</v>
      </c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R601" s="192" t="s">
        <v>131</v>
      </c>
      <c r="AT601" s="192" t="s">
        <v>126</v>
      </c>
      <c r="AU601" s="192" t="s">
        <v>83</v>
      </c>
      <c r="AY601" s="16" t="s">
        <v>124</v>
      </c>
      <c r="BE601" s="193">
        <f>IF(N601="základní",J601,0)</f>
        <v>0</v>
      </c>
      <c r="BF601" s="193">
        <f>IF(N601="snížená",J601,0)</f>
        <v>0</v>
      </c>
      <c r="BG601" s="193">
        <f>IF(N601="zákl. přenesená",J601,0)</f>
        <v>0</v>
      </c>
      <c r="BH601" s="193">
        <f>IF(N601="sníž. přenesená",J601,0)</f>
        <v>0</v>
      </c>
      <c r="BI601" s="193">
        <f>IF(N601="nulová",J601,0)</f>
        <v>0</v>
      </c>
      <c r="BJ601" s="16" t="s">
        <v>81</v>
      </c>
      <c r="BK601" s="193">
        <f>ROUND(I601*H601,2)</f>
        <v>0</v>
      </c>
      <c r="BL601" s="16" t="s">
        <v>131</v>
      </c>
      <c r="BM601" s="192" t="s">
        <v>837</v>
      </c>
    </row>
    <row r="602" spans="1:65" s="2" customFormat="1" ht="19.5">
      <c r="A602" s="33"/>
      <c r="B602" s="34"/>
      <c r="C602" s="35"/>
      <c r="D602" s="194" t="s">
        <v>133</v>
      </c>
      <c r="E602" s="35"/>
      <c r="F602" s="195" t="s">
        <v>838</v>
      </c>
      <c r="G602" s="35"/>
      <c r="H602" s="35"/>
      <c r="I602" s="196"/>
      <c r="J602" s="35"/>
      <c r="K602" s="35"/>
      <c r="L602" s="38"/>
      <c r="M602" s="197"/>
      <c r="N602" s="198"/>
      <c r="O602" s="70"/>
      <c r="P602" s="70"/>
      <c r="Q602" s="70"/>
      <c r="R602" s="70"/>
      <c r="S602" s="70"/>
      <c r="T602" s="71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T602" s="16" t="s">
        <v>133</v>
      </c>
      <c r="AU602" s="16" t="s">
        <v>83</v>
      </c>
    </row>
    <row r="603" spans="1:65" s="2" customFormat="1" ht="29.25">
      <c r="A603" s="33"/>
      <c r="B603" s="34"/>
      <c r="C603" s="35"/>
      <c r="D603" s="194" t="s">
        <v>141</v>
      </c>
      <c r="E603" s="35"/>
      <c r="F603" s="210" t="s">
        <v>839</v>
      </c>
      <c r="G603" s="35"/>
      <c r="H603" s="35"/>
      <c r="I603" s="196"/>
      <c r="J603" s="35"/>
      <c r="K603" s="35"/>
      <c r="L603" s="38"/>
      <c r="M603" s="197"/>
      <c r="N603" s="198"/>
      <c r="O603" s="70"/>
      <c r="P603" s="70"/>
      <c r="Q603" s="70"/>
      <c r="R603" s="70"/>
      <c r="S603" s="70"/>
      <c r="T603" s="7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T603" s="16" t="s">
        <v>141</v>
      </c>
      <c r="AU603" s="16" t="s">
        <v>83</v>
      </c>
    </row>
    <row r="604" spans="1:65" s="13" customFormat="1" ht="11.25">
      <c r="B604" s="199"/>
      <c r="C604" s="200"/>
      <c r="D604" s="194" t="s">
        <v>135</v>
      </c>
      <c r="E604" s="201" t="s">
        <v>1</v>
      </c>
      <c r="F604" s="202" t="s">
        <v>840</v>
      </c>
      <c r="G604" s="200"/>
      <c r="H604" s="203">
        <v>7.59</v>
      </c>
      <c r="I604" s="204"/>
      <c r="J604" s="200"/>
      <c r="K604" s="200"/>
      <c r="L604" s="205"/>
      <c r="M604" s="206"/>
      <c r="N604" s="207"/>
      <c r="O604" s="207"/>
      <c r="P604" s="207"/>
      <c r="Q604" s="207"/>
      <c r="R604" s="207"/>
      <c r="S604" s="207"/>
      <c r="T604" s="208"/>
      <c r="AT604" s="209" t="s">
        <v>135</v>
      </c>
      <c r="AU604" s="209" t="s">
        <v>83</v>
      </c>
      <c r="AV604" s="13" t="s">
        <v>83</v>
      </c>
      <c r="AW604" s="13" t="s">
        <v>30</v>
      </c>
      <c r="AX604" s="13" t="s">
        <v>81</v>
      </c>
      <c r="AY604" s="209" t="s">
        <v>124</v>
      </c>
    </row>
    <row r="605" spans="1:65" s="2" customFormat="1" ht="16.5" customHeight="1">
      <c r="A605" s="33"/>
      <c r="B605" s="34"/>
      <c r="C605" s="181" t="s">
        <v>841</v>
      </c>
      <c r="D605" s="181" t="s">
        <v>126</v>
      </c>
      <c r="E605" s="182" t="s">
        <v>842</v>
      </c>
      <c r="F605" s="183" t="s">
        <v>843</v>
      </c>
      <c r="G605" s="184" t="s">
        <v>523</v>
      </c>
      <c r="H605" s="185">
        <v>11</v>
      </c>
      <c r="I605" s="186"/>
      <c r="J605" s="187">
        <f>ROUND(I605*H605,2)</f>
        <v>0</v>
      </c>
      <c r="K605" s="183" t="s">
        <v>130</v>
      </c>
      <c r="L605" s="38"/>
      <c r="M605" s="188" t="s">
        <v>1</v>
      </c>
      <c r="N605" s="189" t="s">
        <v>38</v>
      </c>
      <c r="O605" s="70"/>
      <c r="P605" s="190">
        <f>O605*H605</f>
        <v>0</v>
      </c>
      <c r="Q605" s="190">
        <v>1.3167800000000001</v>
      </c>
      <c r="R605" s="190">
        <f>Q605*H605</f>
        <v>14.484580000000001</v>
      </c>
      <c r="S605" s="190">
        <v>0</v>
      </c>
      <c r="T605" s="191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92" t="s">
        <v>131</v>
      </c>
      <c r="AT605" s="192" t="s">
        <v>126</v>
      </c>
      <c r="AU605" s="192" t="s">
        <v>83</v>
      </c>
      <c r="AY605" s="16" t="s">
        <v>124</v>
      </c>
      <c r="BE605" s="193">
        <f>IF(N605="základní",J605,0)</f>
        <v>0</v>
      </c>
      <c r="BF605" s="193">
        <f>IF(N605="snížená",J605,0)</f>
        <v>0</v>
      </c>
      <c r="BG605" s="193">
        <f>IF(N605="zákl. přenesená",J605,0)</f>
        <v>0</v>
      </c>
      <c r="BH605" s="193">
        <f>IF(N605="sníž. přenesená",J605,0)</f>
        <v>0</v>
      </c>
      <c r="BI605" s="193">
        <f>IF(N605="nulová",J605,0)</f>
        <v>0</v>
      </c>
      <c r="BJ605" s="16" t="s">
        <v>81</v>
      </c>
      <c r="BK605" s="193">
        <f>ROUND(I605*H605,2)</f>
        <v>0</v>
      </c>
      <c r="BL605" s="16" t="s">
        <v>131</v>
      </c>
      <c r="BM605" s="192" t="s">
        <v>844</v>
      </c>
    </row>
    <row r="606" spans="1:65" s="2" customFormat="1" ht="19.5">
      <c r="A606" s="33"/>
      <c r="B606" s="34"/>
      <c r="C606" s="35"/>
      <c r="D606" s="194" t="s">
        <v>133</v>
      </c>
      <c r="E606" s="35"/>
      <c r="F606" s="195" t="s">
        <v>845</v>
      </c>
      <c r="G606" s="35"/>
      <c r="H606" s="35"/>
      <c r="I606" s="196"/>
      <c r="J606" s="35"/>
      <c r="K606" s="35"/>
      <c r="L606" s="38"/>
      <c r="M606" s="197"/>
      <c r="N606" s="198"/>
      <c r="O606" s="70"/>
      <c r="P606" s="70"/>
      <c r="Q606" s="70"/>
      <c r="R606" s="70"/>
      <c r="S606" s="70"/>
      <c r="T606" s="71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T606" s="16" t="s">
        <v>133</v>
      </c>
      <c r="AU606" s="16" t="s">
        <v>83</v>
      </c>
    </row>
    <row r="607" spans="1:65" s="2" customFormat="1" ht="97.5">
      <c r="A607" s="33"/>
      <c r="B607" s="34"/>
      <c r="C607" s="35"/>
      <c r="D607" s="194" t="s">
        <v>141</v>
      </c>
      <c r="E607" s="35"/>
      <c r="F607" s="210" t="s">
        <v>846</v>
      </c>
      <c r="G607" s="35"/>
      <c r="H607" s="35"/>
      <c r="I607" s="196"/>
      <c r="J607" s="35"/>
      <c r="K607" s="35"/>
      <c r="L607" s="38"/>
      <c r="M607" s="197"/>
      <c r="N607" s="198"/>
      <c r="O607" s="70"/>
      <c r="P607" s="70"/>
      <c r="Q607" s="70"/>
      <c r="R607" s="70"/>
      <c r="S607" s="70"/>
      <c r="T607" s="71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T607" s="16" t="s">
        <v>141</v>
      </c>
      <c r="AU607" s="16" t="s">
        <v>83</v>
      </c>
    </row>
    <row r="608" spans="1:65" s="13" customFormat="1" ht="11.25">
      <c r="B608" s="199"/>
      <c r="C608" s="200"/>
      <c r="D608" s="194" t="s">
        <v>135</v>
      </c>
      <c r="E608" s="201" t="s">
        <v>1</v>
      </c>
      <c r="F608" s="202" t="s">
        <v>847</v>
      </c>
      <c r="G608" s="200"/>
      <c r="H608" s="203">
        <v>11</v>
      </c>
      <c r="I608" s="204"/>
      <c r="J608" s="200"/>
      <c r="K608" s="200"/>
      <c r="L608" s="205"/>
      <c r="M608" s="206"/>
      <c r="N608" s="207"/>
      <c r="O608" s="207"/>
      <c r="P608" s="207"/>
      <c r="Q608" s="207"/>
      <c r="R608" s="207"/>
      <c r="S608" s="207"/>
      <c r="T608" s="208"/>
      <c r="AT608" s="209" t="s">
        <v>135</v>
      </c>
      <c r="AU608" s="209" t="s">
        <v>83</v>
      </c>
      <c r="AV608" s="13" t="s">
        <v>83</v>
      </c>
      <c r="AW608" s="13" t="s">
        <v>30</v>
      </c>
      <c r="AX608" s="13" t="s">
        <v>81</v>
      </c>
      <c r="AY608" s="209" t="s">
        <v>124</v>
      </c>
    </row>
    <row r="609" spans="1:65" s="2" customFormat="1" ht="24.2" customHeight="1">
      <c r="A609" s="33"/>
      <c r="B609" s="34"/>
      <c r="C609" s="222" t="s">
        <v>848</v>
      </c>
      <c r="D609" s="222" t="s">
        <v>341</v>
      </c>
      <c r="E609" s="223" t="s">
        <v>849</v>
      </c>
      <c r="F609" s="224" t="s">
        <v>850</v>
      </c>
      <c r="G609" s="225" t="s">
        <v>523</v>
      </c>
      <c r="H609" s="226">
        <v>11.164999999999999</v>
      </c>
      <c r="I609" s="227"/>
      <c r="J609" s="228">
        <f>ROUND(I609*H609,2)</f>
        <v>0</v>
      </c>
      <c r="K609" s="224" t="s">
        <v>130</v>
      </c>
      <c r="L609" s="229"/>
      <c r="M609" s="230" t="s">
        <v>1</v>
      </c>
      <c r="N609" s="231" t="s">
        <v>38</v>
      </c>
      <c r="O609" s="70"/>
      <c r="P609" s="190">
        <f>O609*H609</f>
        <v>0</v>
      </c>
      <c r="Q609" s="190">
        <v>2.4E-2</v>
      </c>
      <c r="R609" s="190">
        <f>Q609*H609</f>
        <v>0.26795999999999998</v>
      </c>
      <c r="S609" s="190">
        <v>0</v>
      </c>
      <c r="T609" s="191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192" t="s">
        <v>182</v>
      </c>
      <c r="AT609" s="192" t="s">
        <v>341</v>
      </c>
      <c r="AU609" s="192" t="s">
        <v>83</v>
      </c>
      <c r="AY609" s="16" t="s">
        <v>124</v>
      </c>
      <c r="BE609" s="193">
        <f>IF(N609="základní",J609,0)</f>
        <v>0</v>
      </c>
      <c r="BF609" s="193">
        <f>IF(N609="snížená",J609,0)</f>
        <v>0</v>
      </c>
      <c r="BG609" s="193">
        <f>IF(N609="zákl. přenesená",J609,0)</f>
        <v>0</v>
      </c>
      <c r="BH609" s="193">
        <f>IF(N609="sníž. přenesená",J609,0)</f>
        <v>0</v>
      </c>
      <c r="BI609" s="193">
        <f>IF(N609="nulová",J609,0)</f>
        <v>0</v>
      </c>
      <c r="BJ609" s="16" t="s">
        <v>81</v>
      </c>
      <c r="BK609" s="193">
        <f>ROUND(I609*H609,2)</f>
        <v>0</v>
      </c>
      <c r="BL609" s="16" t="s">
        <v>131</v>
      </c>
      <c r="BM609" s="192" t="s">
        <v>851</v>
      </c>
    </row>
    <row r="610" spans="1:65" s="2" customFormat="1" ht="11.25">
      <c r="A610" s="33"/>
      <c r="B610" s="34"/>
      <c r="C610" s="35"/>
      <c r="D610" s="194" t="s">
        <v>133</v>
      </c>
      <c r="E610" s="35"/>
      <c r="F610" s="195" t="s">
        <v>850</v>
      </c>
      <c r="G610" s="35"/>
      <c r="H610" s="35"/>
      <c r="I610" s="196"/>
      <c r="J610" s="35"/>
      <c r="K610" s="35"/>
      <c r="L610" s="38"/>
      <c r="M610" s="197"/>
      <c r="N610" s="198"/>
      <c r="O610" s="70"/>
      <c r="P610" s="70"/>
      <c r="Q610" s="70"/>
      <c r="R610" s="70"/>
      <c r="S610" s="70"/>
      <c r="T610" s="71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T610" s="16" t="s">
        <v>133</v>
      </c>
      <c r="AU610" s="16" t="s">
        <v>83</v>
      </c>
    </row>
    <row r="611" spans="1:65" s="13" customFormat="1" ht="11.25">
      <c r="B611" s="199"/>
      <c r="C611" s="200"/>
      <c r="D611" s="194" t="s">
        <v>135</v>
      </c>
      <c r="E611" s="200"/>
      <c r="F611" s="202" t="s">
        <v>852</v>
      </c>
      <c r="G611" s="200"/>
      <c r="H611" s="203">
        <v>11.164999999999999</v>
      </c>
      <c r="I611" s="204"/>
      <c r="J611" s="200"/>
      <c r="K611" s="200"/>
      <c r="L611" s="205"/>
      <c r="M611" s="206"/>
      <c r="N611" s="207"/>
      <c r="O611" s="207"/>
      <c r="P611" s="207"/>
      <c r="Q611" s="207"/>
      <c r="R611" s="207"/>
      <c r="S611" s="207"/>
      <c r="T611" s="208"/>
      <c r="AT611" s="209" t="s">
        <v>135</v>
      </c>
      <c r="AU611" s="209" t="s">
        <v>83</v>
      </c>
      <c r="AV611" s="13" t="s">
        <v>83</v>
      </c>
      <c r="AW611" s="13" t="s">
        <v>4</v>
      </c>
      <c r="AX611" s="13" t="s">
        <v>81</v>
      </c>
      <c r="AY611" s="209" t="s">
        <v>124</v>
      </c>
    </row>
    <row r="612" spans="1:65" s="2" customFormat="1" ht="24.2" customHeight="1">
      <c r="A612" s="33"/>
      <c r="B612" s="34"/>
      <c r="C612" s="181" t="s">
        <v>853</v>
      </c>
      <c r="D612" s="181" t="s">
        <v>126</v>
      </c>
      <c r="E612" s="182" t="s">
        <v>854</v>
      </c>
      <c r="F612" s="183" t="s">
        <v>855</v>
      </c>
      <c r="G612" s="184" t="s">
        <v>523</v>
      </c>
      <c r="H612" s="185">
        <v>20</v>
      </c>
      <c r="I612" s="186"/>
      <c r="J612" s="187">
        <f>ROUND(I612*H612,2)</f>
        <v>0</v>
      </c>
      <c r="K612" s="183" t="s">
        <v>130</v>
      </c>
      <c r="L612" s="38"/>
      <c r="M612" s="188" t="s">
        <v>1</v>
      </c>
      <c r="N612" s="189" t="s">
        <v>38</v>
      </c>
      <c r="O612" s="70"/>
      <c r="P612" s="190">
        <f>O612*H612</f>
        <v>0</v>
      </c>
      <c r="Q612" s="190">
        <v>0</v>
      </c>
      <c r="R612" s="190">
        <f>Q612*H612</f>
        <v>0</v>
      </c>
      <c r="S612" s="190">
        <v>0.17199999999999999</v>
      </c>
      <c r="T612" s="191">
        <f>S612*H612</f>
        <v>3.4399999999999995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92" t="s">
        <v>131</v>
      </c>
      <c r="AT612" s="192" t="s">
        <v>126</v>
      </c>
      <c r="AU612" s="192" t="s">
        <v>83</v>
      </c>
      <c r="AY612" s="16" t="s">
        <v>124</v>
      </c>
      <c r="BE612" s="193">
        <f>IF(N612="základní",J612,0)</f>
        <v>0</v>
      </c>
      <c r="BF612" s="193">
        <f>IF(N612="snížená",J612,0)</f>
        <v>0</v>
      </c>
      <c r="BG612" s="193">
        <f>IF(N612="zákl. přenesená",J612,0)</f>
        <v>0</v>
      </c>
      <c r="BH612" s="193">
        <f>IF(N612="sníž. přenesená",J612,0)</f>
        <v>0</v>
      </c>
      <c r="BI612" s="193">
        <f>IF(N612="nulová",J612,0)</f>
        <v>0</v>
      </c>
      <c r="BJ612" s="16" t="s">
        <v>81</v>
      </c>
      <c r="BK612" s="193">
        <f>ROUND(I612*H612,2)</f>
        <v>0</v>
      </c>
      <c r="BL612" s="16" t="s">
        <v>131</v>
      </c>
      <c r="BM612" s="192" t="s">
        <v>856</v>
      </c>
    </row>
    <row r="613" spans="1:65" s="2" customFormat="1" ht="39">
      <c r="A613" s="33"/>
      <c r="B613" s="34"/>
      <c r="C613" s="35"/>
      <c r="D613" s="194" t="s">
        <v>133</v>
      </c>
      <c r="E613" s="35"/>
      <c r="F613" s="195" t="s">
        <v>857</v>
      </c>
      <c r="G613" s="35"/>
      <c r="H613" s="35"/>
      <c r="I613" s="196"/>
      <c r="J613" s="35"/>
      <c r="K613" s="35"/>
      <c r="L613" s="38"/>
      <c r="M613" s="197"/>
      <c r="N613" s="198"/>
      <c r="O613" s="70"/>
      <c r="P613" s="70"/>
      <c r="Q613" s="70"/>
      <c r="R613" s="70"/>
      <c r="S613" s="70"/>
      <c r="T613" s="71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T613" s="16" t="s">
        <v>133</v>
      </c>
      <c r="AU613" s="16" t="s">
        <v>83</v>
      </c>
    </row>
    <row r="614" spans="1:65" s="2" customFormat="1" ht="39">
      <c r="A614" s="33"/>
      <c r="B614" s="34"/>
      <c r="C614" s="35"/>
      <c r="D614" s="194" t="s">
        <v>141</v>
      </c>
      <c r="E614" s="35"/>
      <c r="F614" s="210" t="s">
        <v>858</v>
      </c>
      <c r="G614" s="35"/>
      <c r="H614" s="35"/>
      <c r="I614" s="196"/>
      <c r="J614" s="35"/>
      <c r="K614" s="35"/>
      <c r="L614" s="38"/>
      <c r="M614" s="197"/>
      <c r="N614" s="198"/>
      <c r="O614" s="70"/>
      <c r="P614" s="70"/>
      <c r="Q614" s="70"/>
      <c r="R614" s="70"/>
      <c r="S614" s="70"/>
      <c r="T614" s="71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T614" s="16" t="s">
        <v>141</v>
      </c>
      <c r="AU614" s="16" t="s">
        <v>83</v>
      </c>
    </row>
    <row r="615" spans="1:65" s="13" customFormat="1" ht="22.5">
      <c r="B615" s="199"/>
      <c r="C615" s="200"/>
      <c r="D615" s="194" t="s">
        <v>135</v>
      </c>
      <c r="E615" s="201" t="s">
        <v>1</v>
      </c>
      <c r="F615" s="202" t="s">
        <v>859</v>
      </c>
      <c r="G615" s="200"/>
      <c r="H615" s="203">
        <v>20</v>
      </c>
      <c r="I615" s="204"/>
      <c r="J615" s="200"/>
      <c r="K615" s="200"/>
      <c r="L615" s="205"/>
      <c r="M615" s="206"/>
      <c r="N615" s="207"/>
      <c r="O615" s="207"/>
      <c r="P615" s="207"/>
      <c r="Q615" s="207"/>
      <c r="R615" s="207"/>
      <c r="S615" s="207"/>
      <c r="T615" s="208"/>
      <c r="AT615" s="209" t="s">
        <v>135</v>
      </c>
      <c r="AU615" s="209" t="s">
        <v>83</v>
      </c>
      <c r="AV615" s="13" t="s">
        <v>83</v>
      </c>
      <c r="AW615" s="13" t="s">
        <v>30</v>
      </c>
      <c r="AX615" s="13" t="s">
        <v>81</v>
      </c>
      <c r="AY615" s="209" t="s">
        <v>124</v>
      </c>
    </row>
    <row r="616" spans="1:65" s="2" customFormat="1" ht="16.5" customHeight="1">
      <c r="A616" s="33"/>
      <c r="B616" s="34"/>
      <c r="C616" s="181" t="s">
        <v>860</v>
      </c>
      <c r="D616" s="181" t="s">
        <v>126</v>
      </c>
      <c r="E616" s="182" t="s">
        <v>861</v>
      </c>
      <c r="F616" s="183" t="s">
        <v>862</v>
      </c>
      <c r="G616" s="184" t="s">
        <v>129</v>
      </c>
      <c r="H616" s="185">
        <v>45</v>
      </c>
      <c r="I616" s="186"/>
      <c r="J616" s="187">
        <f>ROUND(I616*H616,2)</f>
        <v>0</v>
      </c>
      <c r="K616" s="183" t="s">
        <v>130</v>
      </c>
      <c r="L616" s="38"/>
      <c r="M616" s="188" t="s">
        <v>1</v>
      </c>
      <c r="N616" s="189" t="s">
        <v>38</v>
      </c>
      <c r="O616" s="70"/>
      <c r="P616" s="190">
        <f>O616*H616</f>
        <v>0</v>
      </c>
      <c r="Q616" s="190">
        <v>0</v>
      </c>
      <c r="R616" s="190">
        <f>Q616*H616</f>
        <v>0</v>
      </c>
      <c r="S616" s="190">
        <v>0.01</v>
      </c>
      <c r="T616" s="191">
        <f>S616*H616</f>
        <v>0.45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92" t="s">
        <v>131</v>
      </c>
      <c r="AT616" s="192" t="s">
        <v>126</v>
      </c>
      <c r="AU616" s="192" t="s">
        <v>83</v>
      </c>
      <c r="AY616" s="16" t="s">
        <v>124</v>
      </c>
      <c r="BE616" s="193">
        <f>IF(N616="základní",J616,0)</f>
        <v>0</v>
      </c>
      <c r="BF616" s="193">
        <f>IF(N616="snížená",J616,0)</f>
        <v>0</v>
      </c>
      <c r="BG616" s="193">
        <f>IF(N616="zákl. přenesená",J616,0)</f>
        <v>0</v>
      </c>
      <c r="BH616" s="193">
        <f>IF(N616="sníž. přenesená",J616,0)</f>
        <v>0</v>
      </c>
      <c r="BI616" s="193">
        <f>IF(N616="nulová",J616,0)</f>
        <v>0</v>
      </c>
      <c r="BJ616" s="16" t="s">
        <v>81</v>
      </c>
      <c r="BK616" s="193">
        <f>ROUND(I616*H616,2)</f>
        <v>0</v>
      </c>
      <c r="BL616" s="16" t="s">
        <v>131</v>
      </c>
      <c r="BM616" s="192" t="s">
        <v>863</v>
      </c>
    </row>
    <row r="617" spans="1:65" s="2" customFormat="1" ht="19.5">
      <c r="A617" s="33"/>
      <c r="B617" s="34"/>
      <c r="C617" s="35"/>
      <c r="D617" s="194" t="s">
        <v>133</v>
      </c>
      <c r="E617" s="35"/>
      <c r="F617" s="195" t="s">
        <v>864</v>
      </c>
      <c r="G617" s="35"/>
      <c r="H617" s="35"/>
      <c r="I617" s="196"/>
      <c r="J617" s="35"/>
      <c r="K617" s="35"/>
      <c r="L617" s="38"/>
      <c r="M617" s="197"/>
      <c r="N617" s="198"/>
      <c r="O617" s="70"/>
      <c r="P617" s="70"/>
      <c r="Q617" s="70"/>
      <c r="R617" s="70"/>
      <c r="S617" s="70"/>
      <c r="T617" s="71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T617" s="16" t="s">
        <v>133</v>
      </c>
      <c r="AU617" s="16" t="s">
        <v>83</v>
      </c>
    </row>
    <row r="618" spans="1:65" s="2" customFormat="1" ht="39">
      <c r="A618" s="33"/>
      <c r="B618" s="34"/>
      <c r="C618" s="35"/>
      <c r="D618" s="194" t="s">
        <v>141</v>
      </c>
      <c r="E618" s="35"/>
      <c r="F618" s="210" t="s">
        <v>865</v>
      </c>
      <c r="G618" s="35"/>
      <c r="H618" s="35"/>
      <c r="I618" s="196"/>
      <c r="J618" s="35"/>
      <c r="K618" s="35"/>
      <c r="L618" s="38"/>
      <c r="M618" s="197"/>
      <c r="N618" s="198"/>
      <c r="O618" s="70"/>
      <c r="P618" s="70"/>
      <c r="Q618" s="70"/>
      <c r="R618" s="70"/>
      <c r="S618" s="70"/>
      <c r="T618" s="71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T618" s="16" t="s">
        <v>141</v>
      </c>
      <c r="AU618" s="16" t="s">
        <v>83</v>
      </c>
    </row>
    <row r="619" spans="1:65" s="13" customFormat="1" ht="11.25">
      <c r="B619" s="199"/>
      <c r="C619" s="200"/>
      <c r="D619" s="194" t="s">
        <v>135</v>
      </c>
      <c r="E619" s="201" t="s">
        <v>1</v>
      </c>
      <c r="F619" s="202" t="s">
        <v>866</v>
      </c>
      <c r="G619" s="200"/>
      <c r="H619" s="203">
        <v>25</v>
      </c>
      <c r="I619" s="204"/>
      <c r="J619" s="200"/>
      <c r="K619" s="200"/>
      <c r="L619" s="205"/>
      <c r="M619" s="206"/>
      <c r="N619" s="207"/>
      <c r="O619" s="207"/>
      <c r="P619" s="207"/>
      <c r="Q619" s="207"/>
      <c r="R619" s="207"/>
      <c r="S619" s="207"/>
      <c r="T619" s="208"/>
      <c r="AT619" s="209" t="s">
        <v>135</v>
      </c>
      <c r="AU619" s="209" t="s">
        <v>83</v>
      </c>
      <c r="AV619" s="13" t="s">
        <v>83</v>
      </c>
      <c r="AW619" s="13" t="s">
        <v>30</v>
      </c>
      <c r="AX619" s="13" t="s">
        <v>73</v>
      </c>
      <c r="AY619" s="209" t="s">
        <v>124</v>
      </c>
    </row>
    <row r="620" spans="1:65" s="13" customFormat="1" ht="11.25">
      <c r="B620" s="199"/>
      <c r="C620" s="200"/>
      <c r="D620" s="194" t="s">
        <v>135</v>
      </c>
      <c r="E620" s="201" t="s">
        <v>1</v>
      </c>
      <c r="F620" s="202" t="s">
        <v>867</v>
      </c>
      <c r="G620" s="200"/>
      <c r="H620" s="203">
        <v>20</v>
      </c>
      <c r="I620" s="204"/>
      <c r="J620" s="200"/>
      <c r="K620" s="200"/>
      <c r="L620" s="205"/>
      <c r="M620" s="206"/>
      <c r="N620" s="207"/>
      <c r="O620" s="207"/>
      <c r="P620" s="207"/>
      <c r="Q620" s="207"/>
      <c r="R620" s="207"/>
      <c r="S620" s="207"/>
      <c r="T620" s="208"/>
      <c r="AT620" s="209" t="s">
        <v>135</v>
      </c>
      <c r="AU620" s="209" t="s">
        <v>83</v>
      </c>
      <c r="AV620" s="13" t="s">
        <v>83</v>
      </c>
      <c r="AW620" s="13" t="s">
        <v>30</v>
      </c>
      <c r="AX620" s="13" t="s">
        <v>73</v>
      </c>
      <c r="AY620" s="209" t="s">
        <v>124</v>
      </c>
    </row>
    <row r="621" spans="1:65" s="14" customFormat="1" ht="11.25">
      <c r="B621" s="211"/>
      <c r="C621" s="212"/>
      <c r="D621" s="194" t="s">
        <v>135</v>
      </c>
      <c r="E621" s="213" t="s">
        <v>1</v>
      </c>
      <c r="F621" s="214" t="s">
        <v>145</v>
      </c>
      <c r="G621" s="212"/>
      <c r="H621" s="215">
        <v>45</v>
      </c>
      <c r="I621" s="216"/>
      <c r="J621" s="212"/>
      <c r="K621" s="212"/>
      <c r="L621" s="217"/>
      <c r="M621" s="218"/>
      <c r="N621" s="219"/>
      <c r="O621" s="219"/>
      <c r="P621" s="219"/>
      <c r="Q621" s="219"/>
      <c r="R621" s="219"/>
      <c r="S621" s="219"/>
      <c r="T621" s="220"/>
      <c r="AT621" s="221" t="s">
        <v>135</v>
      </c>
      <c r="AU621" s="221" t="s">
        <v>83</v>
      </c>
      <c r="AV621" s="14" t="s">
        <v>131</v>
      </c>
      <c r="AW621" s="14" t="s">
        <v>30</v>
      </c>
      <c r="AX621" s="14" t="s">
        <v>81</v>
      </c>
      <c r="AY621" s="221" t="s">
        <v>124</v>
      </c>
    </row>
    <row r="622" spans="1:65" s="2" customFormat="1" ht="24.2" customHeight="1">
      <c r="A622" s="33"/>
      <c r="B622" s="34"/>
      <c r="C622" s="181" t="s">
        <v>868</v>
      </c>
      <c r="D622" s="181" t="s">
        <v>126</v>
      </c>
      <c r="E622" s="182" t="s">
        <v>869</v>
      </c>
      <c r="F622" s="183" t="s">
        <v>870</v>
      </c>
      <c r="G622" s="184" t="s">
        <v>212</v>
      </c>
      <c r="H622" s="185">
        <v>2.2999999999999998</v>
      </c>
      <c r="I622" s="186"/>
      <c r="J622" s="187">
        <f>ROUND(I622*H622,2)</f>
        <v>0</v>
      </c>
      <c r="K622" s="183" t="s">
        <v>130</v>
      </c>
      <c r="L622" s="38"/>
      <c r="M622" s="188" t="s">
        <v>1</v>
      </c>
      <c r="N622" s="189" t="s">
        <v>38</v>
      </c>
      <c r="O622" s="70"/>
      <c r="P622" s="190">
        <f>O622*H622</f>
        <v>0</v>
      </c>
      <c r="Q622" s="190">
        <v>0</v>
      </c>
      <c r="R622" s="190">
        <f>Q622*H622</f>
        <v>0</v>
      </c>
      <c r="S622" s="190">
        <v>0</v>
      </c>
      <c r="T622" s="191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92" t="s">
        <v>131</v>
      </c>
      <c r="AT622" s="192" t="s">
        <v>126</v>
      </c>
      <c r="AU622" s="192" t="s">
        <v>83</v>
      </c>
      <c r="AY622" s="16" t="s">
        <v>124</v>
      </c>
      <c r="BE622" s="193">
        <f>IF(N622="základní",J622,0)</f>
        <v>0</v>
      </c>
      <c r="BF622" s="193">
        <f>IF(N622="snížená",J622,0)</f>
        <v>0</v>
      </c>
      <c r="BG622" s="193">
        <f>IF(N622="zákl. přenesená",J622,0)</f>
        <v>0</v>
      </c>
      <c r="BH622" s="193">
        <f>IF(N622="sníž. přenesená",J622,0)</f>
        <v>0</v>
      </c>
      <c r="BI622" s="193">
        <f>IF(N622="nulová",J622,0)</f>
        <v>0</v>
      </c>
      <c r="BJ622" s="16" t="s">
        <v>81</v>
      </c>
      <c r="BK622" s="193">
        <f>ROUND(I622*H622,2)</f>
        <v>0</v>
      </c>
      <c r="BL622" s="16" t="s">
        <v>131</v>
      </c>
      <c r="BM622" s="192" t="s">
        <v>871</v>
      </c>
    </row>
    <row r="623" spans="1:65" s="2" customFormat="1" ht="19.5">
      <c r="A623" s="33"/>
      <c r="B623" s="34"/>
      <c r="C623" s="35"/>
      <c r="D623" s="194" t="s">
        <v>133</v>
      </c>
      <c r="E623" s="35"/>
      <c r="F623" s="195" t="s">
        <v>872</v>
      </c>
      <c r="G623" s="35"/>
      <c r="H623" s="35"/>
      <c r="I623" s="196"/>
      <c r="J623" s="35"/>
      <c r="K623" s="35"/>
      <c r="L623" s="38"/>
      <c r="M623" s="197"/>
      <c r="N623" s="198"/>
      <c r="O623" s="70"/>
      <c r="P623" s="70"/>
      <c r="Q623" s="70"/>
      <c r="R623" s="70"/>
      <c r="S623" s="70"/>
      <c r="T623" s="71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T623" s="16" t="s">
        <v>133</v>
      </c>
      <c r="AU623" s="16" t="s">
        <v>83</v>
      </c>
    </row>
    <row r="624" spans="1:65" s="2" customFormat="1" ht="29.25">
      <c r="A624" s="33"/>
      <c r="B624" s="34"/>
      <c r="C624" s="35"/>
      <c r="D624" s="194" t="s">
        <v>141</v>
      </c>
      <c r="E624" s="35"/>
      <c r="F624" s="210" t="s">
        <v>873</v>
      </c>
      <c r="G624" s="35"/>
      <c r="H624" s="35"/>
      <c r="I624" s="196"/>
      <c r="J624" s="35"/>
      <c r="K624" s="35"/>
      <c r="L624" s="38"/>
      <c r="M624" s="197"/>
      <c r="N624" s="198"/>
      <c r="O624" s="70"/>
      <c r="P624" s="70"/>
      <c r="Q624" s="70"/>
      <c r="R624" s="70"/>
      <c r="S624" s="70"/>
      <c r="T624" s="71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T624" s="16" t="s">
        <v>141</v>
      </c>
      <c r="AU624" s="16" t="s">
        <v>83</v>
      </c>
    </row>
    <row r="625" spans="1:65" s="13" customFormat="1" ht="22.5">
      <c r="B625" s="199"/>
      <c r="C625" s="200"/>
      <c r="D625" s="194" t="s">
        <v>135</v>
      </c>
      <c r="E625" s="201" t="s">
        <v>1</v>
      </c>
      <c r="F625" s="202" t="s">
        <v>874</v>
      </c>
      <c r="G625" s="200"/>
      <c r="H625" s="203">
        <v>2.2999999999999998</v>
      </c>
      <c r="I625" s="204"/>
      <c r="J625" s="200"/>
      <c r="K625" s="200"/>
      <c r="L625" s="205"/>
      <c r="M625" s="206"/>
      <c r="N625" s="207"/>
      <c r="O625" s="207"/>
      <c r="P625" s="207"/>
      <c r="Q625" s="207"/>
      <c r="R625" s="207"/>
      <c r="S625" s="207"/>
      <c r="T625" s="208"/>
      <c r="AT625" s="209" t="s">
        <v>135</v>
      </c>
      <c r="AU625" s="209" t="s">
        <v>83</v>
      </c>
      <c r="AV625" s="13" t="s">
        <v>83</v>
      </c>
      <c r="AW625" s="13" t="s">
        <v>30</v>
      </c>
      <c r="AX625" s="13" t="s">
        <v>81</v>
      </c>
      <c r="AY625" s="209" t="s">
        <v>124</v>
      </c>
    </row>
    <row r="626" spans="1:65" s="2" customFormat="1" ht="21.75" customHeight="1">
      <c r="A626" s="33"/>
      <c r="B626" s="34"/>
      <c r="C626" s="181" t="s">
        <v>875</v>
      </c>
      <c r="D626" s="181" t="s">
        <v>126</v>
      </c>
      <c r="E626" s="182" t="s">
        <v>876</v>
      </c>
      <c r="F626" s="183" t="s">
        <v>877</v>
      </c>
      <c r="G626" s="184" t="s">
        <v>523</v>
      </c>
      <c r="H626" s="185">
        <v>11</v>
      </c>
      <c r="I626" s="186"/>
      <c r="J626" s="187">
        <f>ROUND(I626*H626,2)</f>
        <v>0</v>
      </c>
      <c r="K626" s="183" t="s">
        <v>130</v>
      </c>
      <c r="L626" s="38"/>
      <c r="M626" s="188" t="s">
        <v>1</v>
      </c>
      <c r="N626" s="189" t="s">
        <v>38</v>
      </c>
      <c r="O626" s="70"/>
      <c r="P626" s="190">
        <f>O626*H626</f>
        <v>0</v>
      </c>
      <c r="Q626" s="190">
        <v>0</v>
      </c>
      <c r="R626" s="190">
        <f>Q626*H626</f>
        <v>0</v>
      </c>
      <c r="S626" s="190">
        <v>0.98</v>
      </c>
      <c r="T626" s="191">
        <f>S626*H626</f>
        <v>10.78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192" t="s">
        <v>131</v>
      </c>
      <c r="AT626" s="192" t="s">
        <v>126</v>
      </c>
      <c r="AU626" s="192" t="s">
        <v>83</v>
      </c>
      <c r="AY626" s="16" t="s">
        <v>124</v>
      </c>
      <c r="BE626" s="193">
        <f>IF(N626="základní",J626,0)</f>
        <v>0</v>
      </c>
      <c r="BF626" s="193">
        <f>IF(N626="snížená",J626,0)</f>
        <v>0</v>
      </c>
      <c r="BG626" s="193">
        <f>IF(N626="zákl. přenesená",J626,0)</f>
        <v>0</v>
      </c>
      <c r="BH626" s="193">
        <f>IF(N626="sníž. přenesená",J626,0)</f>
        <v>0</v>
      </c>
      <c r="BI626" s="193">
        <f>IF(N626="nulová",J626,0)</f>
        <v>0</v>
      </c>
      <c r="BJ626" s="16" t="s">
        <v>81</v>
      </c>
      <c r="BK626" s="193">
        <f>ROUND(I626*H626,2)</f>
        <v>0</v>
      </c>
      <c r="BL626" s="16" t="s">
        <v>131</v>
      </c>
      <c r="BM626" s="192" t="s">
        <v>878</v>
      </c>
    </row>
    <row r="627" spans="1:65" s="2" customFormat="1" ht="39">
      <c r="A627" s="33"/>
      <c r="B627" s="34"/>
      <c r="C627" s="35"/>
      <c r="D627" s="194" t="s">
        <v>133</v>
      </c>
      <c r="E627" s="35"/>
      <c r="F627" s="195" t="s">
        <v>879</v>
      </c>
      <c r="G627" s="35"/>
      <c r="H627" s="35"/>
      <c r="I627" s="196"/>
      <c r="J627" s="35"/>
      <c r="K627" s="35"/>
      <c r="L627" s="38"/>
      <c r="M627" s="197"/>
      <c r="N627" s="198"/>
      <c r="O627" s="70"/>
      <c r="P627" s="70"/>
      <c r="Q627" s="70"/>
      <c r="R627" s="70"/>
      <c r="S627" s="70"/>
      <c r="T627" s="71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T627" s="16" t="s">
        <v>133</v>
      </c>
      <c r="AU627" s="16" t="s">
        <v>83</v>
      </c>
    </row>
    <row r="628" spans="1:65" s="2" customFormat="1" ht="58.5">
      <c r="A628" s="33"/>
      <c r="B628" s="34"/>
      <c r="C628" s="35"/>
      <c r="D628" s="194" t="s">
        <v>141</v>
      </c>
      <c r="E628" s="35"/>
      <c r="F628" s="210" t="s">
        <v>880</v>
      </c>
      <c r="G628" s="35"/>
      <c r="H628" s="35"/>
      <c r="I628" s="196"/>
      <c r="J628" s="35"/>
      <c r="K628" s="35"/>
      <c r="L628" s="38"/>
      <c r="M628" s="197"/>
      <c r="N628" s="198"/>
      <c r="O628" s="70"/>
      <c r="P628" s="70"/>
      <c r="Q628" s="70"/>
      <c r="R628" s="70"/>
      <c r="S628" s="70"/>
      <c r="T628" s="71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T628" s="16" t="s">
        <v>141</v>
      </c>
      <c r="AU628" s="16" t="s">
        <v>83</v>
      </c>
    </row>
    <row r="629" spans="1:65" s="13" customFormat="1" ht="11.25">
      <c r="B629" s="199"/>
      <c r="C629" s="200"/>
      <c r="D629" s="194" t="s">
        <v>135</v>
      </c>
      <c r="E629" s="201" t="s">
        <v>1</v>
      </c>
      <c r="F629" s="202" t="s">
        <v>881</v>
      </c>
      <c r="G629" s="200"/>
      <c r="H629" s="203">
        <v>11</v>
      </c>
      <c r="I629" s="204"/>
      <c r="J629" s="200"/>
      <c r="K629" s="200"/>
      <c r="L629" s="205"/>
      <c r="M629" s="206"/>
      <c r="N629" s="207"/>
      <c r="O629" s="207"/>
      <c r="P629" s="207"/>
      <c r="Q629" s="207"/>
      <c r="R629" s="207"/>
      <c r="S629" s="207"/>
      <c r="T629" s="208"/>
      <c r="AT629" s="209" t="s">
        <v>135</v>
      </c>
      <c r="AU629" s="209" t="s">
        <v>83</v>
      </c>
      <c r="AV629" s="13" t="s">
        <v>83</v>
      </c>
      <c r="AW629" s="13" t="s">
        <v>30</v>
      </c>
      <c r="AX629" s="13" t="s">
        <v>81</v>
      </c>
      <c r="AY629" s="209" t="s">
        <v>124</v>
      </c>
    </row>
    <row r="630" spans="1:65" s="2" customFormat="1" ht="21.75" customHeight="1">
      <c r="A630" s="33"/>
      <c r="B630" s="34"/>
      <c r="C630" s="181" t="s">
        <v>882</v>
      </c>
      <c r="D630" s="181" t="s">
        <v>126</v>
      </c>
      <c r="E630" s="182" t="s">
        <v>883</v>
      </c>
      <c r="F630" s="183" t="s">
        <v>884</v>
      </c>
      <c r="G630" s="184" t="s">
        <v>212</v>
      </c>
      <c r="H630" s="185">
        <v>2.25</v>
      </c>
      <c r="I630" s="186"/>
      <c r="J630" s="187">
        <f>ROUND(I630*H630,2)</f>
        <v>0</v>
      </c>
      <c r="K630" s="183" t="s">
        <v>130</v>
      </c>
      <c r="L630" s="38"/>
      <c r="M630" s="188" t="s">
        <v>1</v>
      </c>
      <c r="N630" s="189" t="s">
        <v>38</v>
      </c>
      <c r="O630" s="70"/>
      <c r="P630" s="190">
        <f>O630*H630</f>
        <v>0</v>
      </c>
      <c r="Q630" s="190">
        <v>0</v>
      </c>
      <c r="R630" s="190">
        <f>Q630*H630</f>
        <v>0</v>
      </c>
      <c r="S630" s="190">
        <v>2.4</v>
      </c>
      <c r="T630" s="191">
        <f>S630*H630</f>
        <v>5.3999999999999995</v>
      </c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R630" s="192" t="s">
        <v>131</v>
      </c>
      <c r="AT630" s="192" t="s">
        <v>126</v>
      </c>
      <c r="AU630" s="192" t="s">
        <v>83</v>
      </c>
      <c r="AY630" s="16" t="s">
        <v>124</v>
      </c>
      <c r="BE630" s="193">
        <f>IF(N630="základní",J630,0)</f>
        <v>0</v>
      </c>
      <c r="BF630" s="193">
        <f>IF(N630="snížená",J630,0)</f>
        <v>0</v>
      </c>
      <c r="BG630" s="193">
        <f>IF(N630="zákl. přenesená",J630,0)</f>
        <v>0</v>
      </c>
      <c r="BH630" s="193">
        <f>IF(N630="sníž. přenesená",J630,0)</f>
        <v>0</v>
      </c>
      <c r="BI630" s="193">
        <f>IF(N630="nulová",J630,0)</f>
        <v>0</v>
      </c>
      <c r="BJ630" s="16" t="s">
        <v>81</v>
      </c>
      <c r="BK630" s="193">
        <f>ROUND(I630*H630,2)</f>
        <v>0</v>
      </c>
      <c r="BL630" s="16" t="s">
        <v>131</v>
      </c>
      <c r="BM630" s="192" t="s">
        <v>885</v>
      </c>
    </row>
    <row r="631" spans="1:65" s="2" customFormat="1" ht="29.25">
      <c r="A631" s="33"/>
      <c r="B631" s="34"/>
      <c r="C631" s="35"/>
      <c r="D631" s="194" t="s">
        <v>133</v>
      </c>
      <c r="E631" s="35"/>
      <c r="F631" s="195" t="s">
        <v>886</v>
      </c>
      <c r="G631" s="35"/>
      <c r="H631" s="35"/>
      <c r="I631" s="196"/>
      <c r="J631" s="35"/>
      <c r="K631" s="35"/>
      <c r="L631" s="38"/>
      <c r="M631" s="197"/>
      <c r="N631" s="198"/>
      <c r="O631" s="70"/>
      <c r="P631" s="70"/>
      <c r="Q631" s="70"/>
      <c r="R631" s="70"/>
      <c r="S631" s="70"/>
      <c r="T631" s="71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T631" s="16" t="s">
        <v>133</v>
      </c>
      <c r="AU631" s="16" t="s">
        <v>83</v>
      </c>
    </row>
    <row r="632" spans="1:65" s="2" customFormat="1" ht="58.5">
      <c r="A632" s="33"/>
      <c r="B632" s="34"/>
      <c r="C632" s="35"/>
      <c r="D632" s="194" t="s">
        <v>141</v>
      </c>
      <c r="E632" s="35"/>
      <c r="F632" s="210" t="s">
        <v>887</v>
      </c>
      <c r="G632" s="35"/>
      <c r="H632" s="35"/>
      <c r="I632" s="196"/>
      <c r="J632" s="35"/>
      <c r="K632" s="35"/>
      <c r="L632" s="38"/>
      <c r="M632" s="197"/>
      <c r="N632" s="198"/>
      <c r="O632" s="70"/>
      <c r="P632" s="70"/>
      <c r="Q632" s="70"/>
      <c r="R632" s="70"/>
      <c r="S632" s="70"/>
      <c r="T632" s="71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T632" s="16" t="s">
        <v>141</v>
      </c>
      <c r="AU632" s="16" t="s">
        <v>83</v>
      </c>
    </row>
    <row r="633" spans="1:65" s="13" customFormat="1" ht="22.5">
      <c r="B633" s="199"/>
      <c r="C633" s="200"/>
      <c r="D633" s="194" t="s">
        <v>135</v>
      </c>
      <c r="E633" s="201" t="s">
        <v>1</v>
      </c>
      <c r="F633" s="202" t="s">
        <v>888</v>
      </c>
      <c r="G633" s="200"/>
      <c r="H633" s="203">
        <v>2.25</v>
      </c>
      <c r="I633" s="204"/>
      <c r="J633" s="200"/>
      <c r="K633" s="200"/>
      <c r="L633" s="205"/>
      <c r="M633" s="206"/>
      <c r="N633" s="207"/>
      <c r="O633" s="207"/>
      <c r="P633" s="207"/>
      <c r="Q633" s="207"/>
      <c r="R633" s="207"/>
      <c r="S633" s="207"/>
      <c r="T633" s="208"/>
      <c r="AT633" s="209" t="s">
        <v>135</v>
      </c>
      <c r="AU633" s="209" t="s">
        <v>83</v>
      </c>
      <c r="AV633" s="13" t="s">
        <v>83</v>
      </c>
      <c r="AW633" s="13" t="s">
        <v>30</v>
      </c>
      <c r="AX633" s="13" t="s">
        <v>81</v>
      </c>
      <c r="AY633" s="209" t="s">
        <v>124</v>
      </c>
    </row>
    <row r="634" spans="1:65" s="12" customFormat="1" ht="22.9" customHeight="1">
      <c r="B634" s="165"/>
      <c r="C634" s="166"/>
      <c r="D634" s="167" t="s">
        <v>72</v>
      </c>
      <c r="E634" s="179" t="s">
        <v>889</v>
      </c>
      <c r="F634" s="179" t="s">
        <v>890</v>
      </c>
      <c r="G634" s="166"/>
      <c r="H634" s="166"/>
      <c r="I634" s="169"/>
      <c r="J634" s="180">
        <f>BK634</f>
        <v>0</v>
      </c>
      <c r="K634" s="166"/>
      <c r="L634" s="171"/>
      <c r="M634" s="172"/>
      <c r="N634" s="173"/>
      <c r="O634" s="173"/>
      <c r="P634" s="174">
        <f>SUM(P635:P648)</f>
        <v>0</v>
      </c>
      <c r="Q634" s="173"/>
      <c r="R634" s="174">
        <f>SUM(R635:R648)</f>
        <v>0</v>
      </c>
      <c r="S634" s="173"/>
      <c r="T634" s="175">
        <f>SUM(T635:T648)</f>
        <v>0</v>
      </c>
      <c r="AR634" s="176" t="s">
        <v>81</v>
      </c>
      <c r="AT634" s="177" t="s">
        <v>72</v>
      </c>
      <c r="AU634" s="177" t="s">
        <v>81</v>
      </c>
      <c r="AY634" s="176" t="s">
        <v>124</v>
      </c>
      <c r="BK634" s="178">
        <f>SUM(BK635:BK648)</f>
        <v>0</v>
      </c>
    </row>
    <row r="635" spans="1:65" s="2" customFormat="1" ht="24.2" customHeight="1">
      <c r="A635" s="33"/>
      <c r="B635" s="34"/>
      <c r="C635" s="181" t="s">
        <v>891</v>
      </c>
      <c r="D635" s="181" t="s">
        <v>126</v>
      </c>
      <c r="E635" s="182" t="s">
        <v>892</v>
      </c>
      <c r="F635" s="183" t="s">
        <v>893</v>
      </c>
      <c r="G635" s="184" t="s">
        <v>562</v>
      </c>
      <c r="H635" s="185">
        <v>20.07</v>
      </c>
      <c r="I635" s="186"/>
      <c r="J635" s="187">
        <f>ROUND(I635*H635,2)</f>
        <v>0</v>
      </c>
      <c r="K635" s="183" t="s">
        <v>130</v>
      </c>
      <c r="L635" s="38"/>
      <c r="M635" s="188" t="s">
        <v>1</v>
      </c>
      <c r="N635" s="189" t="s">
        <v>38</v>
      </c>
      <c r="O635" s="70"/>
      <c r="P635" s="190">
        <f>O635*H635</f>
        <v>0</v>
      </c>
      <c r="Q635" s="190">
        <v>0</v>
      </c>
      <c r="R635" s="190">
        <f>Q635*H635</f>
        <v>0</v>
      </c>
      <c r="S635" s="190">
        <v>0</v>
      </c>
      <c r="T635" s="191">
        <f>S635*H635</f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192" t="s">
        <v>131</v>
      </c>
      <c r="AT635" s="192" t="s">
        <v>126</v>
      </c>
      <c r="AU635" s="192" t="s">
        <v>83</v>
      </c>
      <c r="AY635" s="16" t="s">
        <v>124</v>
      </c>
      <c r="BE635" s="193">
        <f>IF(N635="základní",J635,0)</f>
        <v>0</v>
      </c>
      <c r="BF635" s="193">
        <f>IF(N635="snížená",J635,0)</f>
        <v>0</v>
      </c>
      <c r="BG635" s="193">
        <f>IF(N635="zákl. přenesená",J635,0)</f>
        <v>0</v>
      </c>
      <c r="BH635" s="193">
        <f>IF(N635="sníž. přenesená",J635,0)</f>
        <v>0</v>
      </c>
      <c r="BI635" s="193">
        <f>IF(N635="nulová",J635,0)</f>
        <v>0</v>
      </c>
      <c r="BJ635" s="16" t="s">
        <v>81</v>
      </c>
      <c r="BK635" s="193">
        <f>ROUND(I635*H635,2)</f>
        <v>0</v>
      </c>
      <c r="BL635" s="16" t="s">
        <v>131</v>
      </c>
      <c r="BM635" s="192" t="s">
        <v>894</v>
      </c>
    </row>
    <row r="636" spans="1:65" s="2" customFormat="1" ht="19.5">
      <c r="A636" s="33"/>
      <c r="B636" s="34"/>
      <c r="C636" s="35"/>
      <c r="D636" s="194" t="s">
        <v>133</v>
      </c>
      <c r="E636" s="35"/>
      <c r="F636" s="195" t="s">
        <v>895</v>
      </c>
      <c r="G636" s="35"/>
      <c r="H636" s="35"/>
      <c r="I636" s="196"/>
      <c r="J636" s="35"/>
      <c r="K636" s="35"/>
      <c r="L636" s="38"/>
      <c r="M636" s="197"/>
      <c r="N636" s="198"/>
      <c r="O636" s="70"/>
      <c r="P636" s="70"/>
      <c r="Q636" s="70"/>
      <c r="R636" s="70"/>
      <c r="S636" s="70"/>
      <c r="T636" s="71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T636" s="16" t="s">
        <v>133</v>
      </c>
      <c r="AU636" s="16" t="s">
        <v>83</v>
      </c>
    </row>
    <row r="637" spans="1:65" s="2" customFormat="1" ht="24.2" customHeight="1">
      <c r="A637" s="33"/>
      <c r="B637" s="34"/>
      <c r="C637" s="181" t="s">
        <v>896</v>
      </c>
      <c r="D637" s="181" t="s">
        <v>126</v>
      </c>
      <c r="E637" s="182" t="s">
        <v>897</v>
      </c>
      <c r="F637" s="183" t="s">
        <v>898</v>
      </c>
      <c r="G637" s="184" t="s">
        <v>562</v>
      </c>
      <c r="H637" s="185">
        <v>3096.6080000000002</v>
      </c>
      <c r="I637" s="186"/>
      <c r="J637" s="187">
        <f>ROUND(I637*H637,2)</f>
        <v>0</v>
      </c>
      <c r="K637" s="183" t="s">
        <v>130</v>
      </c>
      <c r="L637" s="38"/>
      <c r="M637" s="188" t="s">
        <v>1</v>
      </c>
      <c r="N637" s="189" t="s">
        <v>38</v>
      </c>
      <c r="O637" s="70"/>
      <c r="P637" s="190">
        <f>O637*H637</f>
        <v>0</v>
      </c>
      <c r="Q637" s="190">
        <v>0</v>
      </c>
      <c r="R637" s="190">
        <f>Q637*H637</f>
        <v>0</v>
      </c>
      <c r="S637" s="190">
        <v>0</v>
      </c>
      <c r="T637" s="191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192" t="s">
        <v>131</v>
      </c>
      <c r="AT637" s="192" t="s">
        <v>126</v>
      </c>
      <c r="AU637" s="192" t="s">
        <v>83</v>
      </c>
      <c r="AY637" s="16" t="s">
        <v>124</v>
      </c>
      <c r="BE637" s="193">
        <f>IF(N637="základní",J637,0)</f>
        <v>0</v>
      </c>
      <c r="BF637" s="193">
        <f>IF(N637="snížená",J637,0)</f>
        <v>0</v>
      </c>
      <c r="BG637" s="193">
        <f>IF(N637="zákl. přenesená",J637,0)</f>
        <v>0</v>
      </c>
      <c r="BH637" s="193">
        <f>IF(N637="sníž. přenesená",J637,0)</f>
        <v>0</v>
      </c>
      <c r="BI637" s="193">
        <f>IF(N637="nulová",J637,0)</f>
        <v>0</v>
      </c>
      <c r="BJ637" s="16" t="s">
        <v>81</v>
      </c>
      <c r="BK637" s="193">
        <f>ROUND(I637*H637,2)</f>
        <v>0</v>
      </c>
      <c r="BL637" s="16" t="s">
        <v>131</v>
      </c>
      <c r="BM637" s="192" t="s">
        <v>899</v>
      </c>
    </row>
    <row r="638" spans="1:65" s="2" customFormat="1" ht="29.25">
      <c r="A638" s="33"/>
      <c r="B638" s="34"/>
      <c r="C638" s="35"/>
      <c r="D638" s="194" t="s">
        <v>133</v>
      </c>
      <c r="E638" s="35"/>
      <c r="F638" s="195" t="s">
        <v>900</v>
      </c>
      <c r="G638" s="35"/>
      <c r="H638" s="35"/>
      <c r="I638" s="196"/>
      <c r="J638" s="35"/>
      <c r="K638" s="35"/>
      <c r="L638" s="38"/>
      <c r="M638" s="197"/>
      <c r="N638" s="198"/>
      <c r="O638" s="70"/>
      <c r="P638" s="70"/>
      <c r="Q638" s="70"/>
      <c r="R638" s="70"/>
      <c r="S638" s="70"/>
      <c r="T638" s="71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T638" s="16" t="s">
        <v>133</v>
      </c>
      <c r="AU638" s="16" t="s">
        <v>83</v>
      </c>
    </row>
    <row r="639" spans="1:65" s="13" customFormat="1" ht="11.25">
      <c r="B639" s="199"/>
      <c r="C639" s="200"/>
      <c r="D639" s="194" t="s">
        <v>135</v>
      </c>
      <c r="E639" s="201" t="s">
        <v>1</v>
      </c>
      <c r="F639" s="202" t="s">
        <v>901</v>
      </c>
      <c r="G639" s="200"/>
      <c r="H639" s="203">
        <v>3052.768</v>
      </c>
      <c r="I639" s="204"/>
      <c r="J639" s="200"/>
      <c r="K639" s="200"/>
      <c r="L639" s="205"/>
      <c r="M639" s="206"/>
      <c r="N639" s="207"/>
      <c r="O639" s="207"/>
      <c r="P639" s="207"/>
      <c r="Q639" s="207"/>
      <c r="R639" s="207"/>
      <c r="S639" s="207"/>
      <c r="T639" s="208"/>
      <c r="AT639" s="209" t="s">
        <v>135</v>
      </c>
      <c r="AU639" s="209" t="s">
        <v>83</v>
      </c>
      <c r="AV639" s="13" t="s">
        <v>83</v>
      </c>
      <c r="AW639" s="13" t="s">
        <v>30</v>
      </c>
      <c r="AX639" s="13" t="s">
        <v>73</v>
      </c>
      <c r="AY639" s="209" t="s">
        <v>124</v>
      </c>
    </row>
    <row r="640" spans="1:65" s="13" customFormat="1" ht="11.25">
      <c r="B640" s="199"/>
      <c r="C640" s="200"/>
      <c r="D640" s="194" t="s">
        <v>135</v>
      </c>
      <c r="E640" s="201" t="s">
        <v>1</v>
      </c>
      <c r="F640" s="202" t="s">
        <v>902</v>
      </c>
      <c r="G640" s="200"/>
      <c r="H640" s="203">
        <v>29.44</v>
      </c>
      <c r="I640" s="204"/>
      <c r="J640" s="200"/>
      <c r="K640" s="200"/>
      <c r="L640" s="205"/>
      <c r="M640" s="206"/>
      <c r="N640" s="207"/>
      <c r="O640" s="207"/>
      <c r="P640" s="207"/>
      <c r="Q640" s="207"/>
      <c r="R640" s="207"/>
      <c r="S640" s="207"/>
      <c r="T640" s="208"/>
      <c r="AT640" s="209" t="s">
        <v>135</v>
      </c>
      <c r="AU640" s="209" t="s">
        <v>83</v>
      </c>
      <c r="AV640" s="13" t="s">
        <v>83</v>
      </c>
      <c r="AW640" s="13" t="s">
        <v>30</v>
      </c>
      <c r="AX640" s="13" t="s">
        <v>73</v>
      </c>
      <c r="AY640" s="209" t="s">
        <v>124</v>
      </c>
    </row>
    <row r="641" spans="1:65" s="13" customFormat="1" ht="11.25">
      <c r="B641" s="199"/>
      <c r="C641" s="200"/>
      <c r="D641" s="194" t="s">
        <v>135</v>
      </c>
      <c r="E641" s="201" t="s">
        <v>1</v>
      </c>
      <c r="F641" s="202" t="s">
        <v>903</v>
      </c>
      <c r="G641" s="200"/>
      <c r="H641" s="203">
        <v>14.4</v>
      </c>
      <c r="I641" s="204"/>
      <c r="J641" s="200"/>
      <c r="K641" s="200"/>
      <c r="L641" s="205"/>
      <c r="M641" s="206"/>
      <c r="N641" s="207"/>
      <c r="O641" s="207"/>
      <c r="P641" s="207"/>
      <c r="Q641" s="207"/>
      <c r="R641" s="207"/>
      <c r="S641" s="207"/>
      <c r="T641" s="208"/>
      <c r="AT641" s="209" t="s">
        <v>135</v>
      </c>
      <c r="AU641" s="209" t="s">
        <v>83</v>
      </c>
      <c r="AV641" s="13" t="s">
        <v>83</v>
      </c>
      <c r="AW641" s="13" t="s">
        <v>30</v>
      </c>
      <c r="AX641" s="13" t="s">
        <v>73</v>
      </c>
      <c r="AY641" s="209" t="s">
        <v>124</v>
      </c>
    </row>
    <row r="642" spans="1:65" s="14" customFormat="1" ht="11.25">
      <c r="B642" s="211"/>
      <c r="C642" s="212"/>
      <c r="D642" s="194" t="s">
        <v>135</v>
      </c>
      <c r="E642" s="213" t="s">
        <v>1</v>
      </c>
      <c r="F642" s="214" t="s">
        <v>145</v>
      </c>
      <c r="G642" s="212"/>
      <c r="H642" s="215">
        <v>3096.6080000000002</v>
      </c>
      <c r="I642" s="216"/>
      <c r="J642" s="212"/>
      <c r="K642" s="212"/>
      <c r="L642" s="217"/>
      <c r="M642" s="218"/>
      <c r="N642" s="219"/>
      <c r="O642" s="219"/>
      <c r="P642" s="219"/>
      <c r="Q642" s="219"/>
      <c r="R642" s="219"/>
      <c r="S642" s="219"/>
      <c r="T642" s="220"/>
      <c r="AT642" s="221" t="s">
        <v>135</v>
      </c>
      <c r="AU642" s="221" t="s">
        <v>83</v>
      </c>
      <c r="AV642" s="14" t="s">
        <v>131</v>
      </c>
      <c r="AW642" s="14" t="s">
        <v>30</v>
      </c>
      <c r="AX642" s="14" t="s">
        <v>81</v>
      </c>
      <c r="AY642" s="221" t="s">
        <v>124</v>
      </c>
    </row>
    <row r="643" spans="1:65" s="2" customFormat="1" ht="37.9" customHeight="1">
      <c r="A643" s="33"/>
      <c r="B643" s="34"/>
      <c r="C643" s="181" t="s">
        <v>904</v>
      </c>
      <c r="D643" s="181" t="s">
        <v>126</v>
      </c>
      <c r="E643" s="182" t="s">
        <v>905</v>
      </c>
      <c r="F643" s="183" t="s">
        <v>906</v>
      </c>
      <c r="G643" s="184" t="s">
        <v>562</v>
      </c>
      <c r="H643" s="185">
        <v>20.07</v>
      </c>
      <c r="I643" s="186"/>
      <c r="J643" s="187">
        <f>ROUND(I643*H643,2)</f>
        <v>0</v>
      </c>
      <c r="K643" s="183" t="s">
        <v>130</v>
      </c>
      <c r="L643" s="38"/>
      <c r="M643" s="188" t="s">
        <v>1</v>
      </c>
      <c r="N643" s="189" t="s">
        <v>38</v>
      </c>
      <c r="O643" s="70"/>
      <c r="P643" s="190">
        <f>O643*H643</f>
        <v>0</v>
      </c>
      <c r="Q643" s="190">
        <v>0</v>
      </c>
      <c r="R643" s="190">
        <f>Q643*H643</f>
        <v>0</v>
      </c>
      <c r="S643" s="190">
        <v>0</v>
      </c>
      <c r="T643" s="191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192" t="s">
        <v>131</v>
      </c>
      <c r="AT643" s="192" t="s">
        <v>126</v>
      </c>
      <c r="AU643" s="192" t="s">
        <v>83</v>
      </c>
      <c r="AY643" s="16" t="s">
        <v>124</v>
      </c>
      <c r="BE643" s="193">
        <f>IF(N643="základní",J643,0)</f>
        <v>0</v>
      </c>
      <c r="BF643" s="193">
        <f>IF(N643="snížená",J643,0)</f>
        <v>0</v>
      </c>
      <c r="BG643" s="193">
        <f>IF(N643="zákl. přenesená",J643,0)</f>
        <v>0</v>
      </c>
      <c r="BH643" s="193">
        <f>IF(N643="sníž. přenesená",J643,0)</f>
        <v>0</v>
      </c>
      <c r="BI643" s="193">
        <f>IF(N643="nulová",J643,0)</f>
        <v>0</v>
      </c>
      <c r="BJ643" s="16" t="s">
        <v>81</v>
      </c>
      <c r="BK643" s="193">
        <f>ROUND(I643*H643,2)</f>
        <v>0</v>
      </c>
      <c r="BL643" s="16" t="s">
        <v>131</v>
      </c>
      <c r="BM643" s="192" t="s">
        <v>907</v>
      </c>
    </row>
    <row r="644" spans="1:65" s="2" customFormat="1" ht="29.25">
      <c r="A644" s="33"/>
      <c r="B644" s="34"/>
      <c r="C644" s="35"/>
      <c r="D644" s="194" t="s">
        <v>133</v>
      </c>
      <c r="E644" s="35"/>
      <c r="F644" s="195" t="s">
        <v>908</v>
      </c>
      <c r="G644" s="35"/>
      <c r="H644" s="35"/>
      <c r="I644" s="196"/>
      <c r="J644" s="35"/>
      <c r="K644" s="35"/>
      <c r="L644" s="38"/>
      <c r="M644" s="197"/>
      <c r="N644" s="198"/>
      <c r="O644" s="70"/>
      <c r="P644" s="70"/>
      <c r="Q644" s="70"/>
      <c r="R644" s="70"/>
      <c r="S644" s="70"/>
      <c r="T644" s="71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T644" s="16" t="s">
        <v>133</v>
      </c>
      <c r="AU644" s="16" t="s">
        <v>83</v>
      </c>
    </row>
    <row r="645" spans="1:65" s="2" customFormat="1" ht="21.75" customHeight="1">
      <c r="A645" s="33"/>
      <c r="B645" s="34"/>
      <c r="C645" s="181" t="s">
        <v>909</v>
      </c>
      <c r="D645" s="181" t="s">
        <v>126</v>
      </c>
      <c r="E645" s="182" t="s">
        <v>910</v>
      </c>
      <c r="F645" s="183" t="s">
        <v>911</v>
      </c>
      <c r="G645" s="184" t="s">
        <v>562</v>
      </c>
      <c r="H645" s="185">
        <v>20.07</v>
      </c>
      <c r="I645" s="186"/>
      <c r="J645" s="187">
        <f>ROUND(I645*H645,2)</f>
        <v>0</v>
      </c>
      <c r="K645" s="183" t="s">
        <v>130</v>
      </c>
      <c r="L645" s="38"/>
      <c r="M645" s="188" t="s">
        <v>1</v>
      </c>
      <c r="N645" s="189" t="s">
        <v>38</v>
      </c>
      <c r="O645" s="70"/>
      <c r="P645" s="190">
        <f>O645*H645</f>
        <v>0</v>
      </c>
      <c r="Q645" s="190">
        <v>0</v>
      </c>
      <c r="R645" s="190">
        <f>Q645*H645</f>
        <v>0</v>
      </c>
      <c r="S645" s="190">
        <v>0</v>
      </c>
      <c r="T645" s="191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192" t="s">
        <v>131</v>
      </c>
      <c r="AT645" s="192" t="s">
        <v>126</v>
      </c>
      <c r="AU645" s="192" t="s">
        <v>83</v>
      </c>
      <c r="AY645" s="16" t="s">
        <v>124</v>
      </c>
      <c r="BE645" s="193">
        <f>IF(N645="základní",J645,0)</f>
        <v>0</v>
      </c>
      <c r="BF645" s="193">
        <f>IF(N645="snížená",J645,0)</f>
        <v>0</v>
      </c>
      <c r="BG645" s="193">
        <f>IF(N645="zákl. přenesená",J645,0)</f>
        <v>0</v>
      </c>
      <c r="BH645" s="193">
        <f>IF(N645="sníž. přenesená",J645,0)</f>
        <v>0</v>
      </c>
      <c r="BI645" s="193">
        <f>IF(N645="nulová",J645,0)</f>
        <v>0</v>
      </c>
      <c r="BJ645" s="16" t="s">
        <v>81</v>
      </c>
      <c r="BK645" s="193">
        <f>ROUND(I645*H645,2)</f>
        <v>0</v>
      </c>
      <c r="BL645" s="16" t="s">
        <v>131</v>
      </c>
      <c r="BM645" s="192" t="s">
        <v>912</v>
      </c>
    </row>
    <row r="646" spans="1:65" s="2" customFormat="1" ht="19.5">
      <c r="A646" s="33"/>
      <c r="B646" s="34"/>
      <c r="C646" s="35"/>
      <c r="D646" s="194" t="s">
        <v>133</v>
      </c>
      <c r="E646" s="35"/>
      <c r="F646" s="195" t="s">
        <v>913</v>
      </c>
      <c r="G646" s="35"/>
      <c r="H646" s="35"/>
      <c r="I646" s="196"/>
      <c r="J646" s="35"/>
      <c r="K646" s="35"/>
      <c r="L646" s="38"/>
      <c r="M646" s="197"/>
      <c r="N646" s="198"/>
      <c r="O646" s="70"/>
      <c r="P646" s="70"/>
      <c r="Q646" s="70"/>
      <c r="R646" s="70"/>
      <c r="S646" s="70"/>
      <c r="T646" s="71"/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T646" s="16" t="s">
        <v>133</v>
      </c>
      <c r="AU646" s="16" t="s">
        <v>83</v>
      </c>
    </row>
    <row r="647" spans="1:65" s="2" customFormat="1" ht="24.2" customHeight="1">
      <c r="A647" s="33"/>
      <c r="B647" s="34"/>
      <c r="C647" s="181" t="s">
        <v>914</v>
      </c>
      <c r="D647" s="181" t="s">
        <v>126</v>
      </c>
      <c r="E647" s="182" t="s">
        <v>915</v>
      </c>
      <c r="F647" s="183" t="s">
        <v>916</v>
      </c>
      <c r="G647" s="184" t="s">
        <v>562</v>
      </c>
      <c r="H647" s="185">
        <v>20.07</v>
      </c>
      <c r="I647" s="186"/>
      <c r="J647" s="187">
        <f>ROUND(I647*H647,2)</f>
        <v>0</v>
      </c>
      <c r="K647" s="183" t="s">
        <v>130</v>
      </c>
      <c r="L647" s="38"/>
      <c r="M647" s="188" t="s">
        <v>1</v>
      </c>
      <c r="N647" s="189" t="s">
        <v>38</v>
      </c>
      <c r="O647" s="70"/>
      <c r="P647" s="190">
        <f>O647*H647</f>
        <v>0</v>
      </c>
      <c r="Q647" s="190">
        <v>0</v>
      </c>
      <c r="R647" s="190">
        <f>Q647*H647</f>
        <v>0</v>
      </c>
      <c r="S647" s="190">
        <v>0</v>
      </c>
      <c r="T647" s="191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92" t="s">
        <v>131</v>
      </c>
      <c r="AT647" s="192" t="s">
        <v>126</v>
      </c>
      <c r="AU647" s="192" t="s">
        <v>83</v>
      </c>
      <c r="AY647" s="16" t="s">
        <v>124</v>
      </c>
      <c r="BE647" s="193">
        <f>IF(N647="základní",J647,0)</f>
        <v>0</v>
      </c>
      <c r="BF647" s="193">
        <f>IF(N647="snížená",J647,0)</f>
        <v>0</v>
      </c>
      <c r="BG647" s="193">
        <f>IF(N647="zákl. přenesená",J647,0)</f>
        <v>0</v>
      </c>
      <c r="BH647" s="193">
        <f>IF(N647="sníž. přenesená",J647,0)</f>
        <v>0</v>
      </c>
      <c r="BI647" s="193">
        <f>IF(N647="nulová",J647,0)</f>
        <v>0</v>
      </c>
      <c r="BJ647" s="16" t="s">
        <v>81</v>
      </c>
      <c r="BK647" s="193">
        <f>ROUND(I647*H647,2)</f>
        <v>0</v>
      </c>
      <c r="BL647" s="16" t="s">
        <v>131</v>
      </c>
      <c r="BM647" s="192" t="s">
        <v>917</v>
      </c>
    </row>
    <row r="648" spans="1:65" s="2" customFormat="1" ht="29.25">
      <c r="A648" s="33"/>
      <c r="B648" s="34"/>
      <c r="C648" s="35"/>
      <c r="D648" s="194" t="s">
        <v>133</v>
      </c>
      <c r="E648" s="35"/>
      <c r="F648" s="195" t="s">
        <v>918</v>
      </c>
      <c r="G648" s="35"/>
      <c r="H648" s="35"/>
      <c r="I648" s="196"/>
      <c r="J648" s="35"/>
      <c r="K648" s="35"/>
      <c r="L648" s="38"/>
      <c r="M648" s="197"/>
      <c r="N648" s="198"/>
      <c r="O648" s="70"/>
      <c r="P648" s="70"/>
      <c r="Q648" s="70"/>
      <c r="R648" s="70"/>
      <c r="S648" s="70"/>
      <c r="T648" s="71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T648" s="16" t="s">
        <v>133</v>
      </c>
      <c r="AU648" s="16" t="s">
        <v>83</v>
      </c>
    </row>
    <row r="649" spans="1:65" s="12" customFormat="1" ht="22.9" customHeight="1">
      <c r="B649" s="165"/>
      <c r="C649" s="166"/>
      <c r="D649" s="167" t="s">
        <v>72</v>
      </c>
      <c r="E649" s="179" t="s">
        <v>919</v>
      </c>
      <c r="F649" s="179" t="s">
        <v>920</v>
      </c>
      <c r="G649" s="166"/>
      <c r="H649" s="166"/>
      <c r="I649" s="169"/>
      <c r="J649" s="180">
        <f>BK649</f>
        <v>0</v>
      </c>
      <c r="K649" s="166"/>
      <c r="L649" s="171"/>
      <c r="M649" s="172"/>
      <c r="N649" s="173"/>
      <c r="O649" s="173"/>
      <c r="P649" s="174">
        <f>SUM(P650:P653)</f>
        <v>0</v>
      </c>
      <c r="Q649" s="173"/>
      <c r="R649" s="174">
        <f>SUM(R650:R653)</f>
        <v>0</v>
      </c>
      <c r="S649" s="173"/>
      <c r="T649" s="175">
        <f>SUM(T650:T653)</f>
        <v>0</v>
      </c>
      <c r="AR649" s="176" t="s">
        <v>81</v>
      </c>
      <c r="AT649" s="177" t="s">
        <v>72</v>
      </c>
      <c r="AU649" s="177" t="s">
        <v>81</v>
      </c>
      <c r="AY649" s="176" t="s">
        <v>124</v>
      </c>
      <c r="BK649" s="178">
        <f>SUM(BK650:BK653)</f>
        <v>0</v>
      </c>
    </row>
    <row r="650" spans="1:65" s="2" customFormat="1" ht="33" customHeight="1">
      <c r="A650" s="33"/>
      <c r="B650" s="34"/>
      <c r="C650" s="181" t="s">
        <v>921</v>
      </c>
      <c r="D650" s="181" t="s">
        <v>126</v>
      </c>
      <c r="E650" s="182" t="s">
        <v>922</v>
      </c>
      <c r="F650" s="183" t="s">
        <v>923</v>
      </c>
      <c r="G650" s="184" t="s">
        <v>562</v>
      </c>
      <c r="H650" s="185">
        <v>489.495</v>
      </c>
      <c r="I650" s="186"/>
      <c r="J650" s="187">
        <f>ROUND(I650*H650,2)</f>
        <v>0</v>
      </c>
      <c r="K650" s="183" t="s">
        <v>130</v>
      </c>
      <c r="L650" s="38"/>
      <c r="M650" s="188" t="s">
        <v>1</v>
      </c>
      <c r="N650" s="189" t="s">
        <v>38</v>
      </c>
      <c r="O650" s="70"/>
      <c r="P650" s="190">
        <f>O650*H650</f>
        <v>0</v>
      </c>
      <c r="Q650" s="190">
        <v>0</v>
      </c>
      <c r="R650" s="190">
        <f>Q650*H650</f>
        <v>0</v>
      </c>
      <c r="S650" s="190">
        <v>0</v>
      </c>
      <c r="T650" s="191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192" t="s">
        <v>131</v>
      </c>
      <c r="AT650" s="192" t="s">
        <v>126</v>
      </c>
      <c r="AU650" s="192" t="s">
        <v>83</v>
      </c>
      <c r="AY650" s="16" t="s">
        <v>124</v>
      </c>
      <c r="BE650" s="193">
        <f>IF(N650="základní",J650,0)</f>
        <v>0</v>
      </c>
      <c r="BF650" s="193">
        <f>IF(N650="snížená",J650,0)</f>
        <v>0</v>
      </c>
      <c r="BG650" s="193">
        <f>IF(N650="zákl. přenesená",J650,0)</f>
        <v>0</v>
      </c>
      <c r="BH650" s="193">
        <f>IF(N650="sníž. přenesená",J650,0)</f>
        <v>0</v>
      </c>
      <c r="BI650" s="193">
        <f>IF(N650="nulová",J650,0)</f>
        <v>0</v>
      </c>
      <c r="BJ650" s="16" t="s">
        <v>81</v>
      </c>
      <c r="BK650" s="193">
        <f>ROUND(I650*H650,2)</f>
        <v>0</v>
      </c>
      <c r="BL650" s="16" t="s">
        <v>131</v>
      </c>
      <c r="BM650" s="192" t="s">
        <v>924</v>
      </c>
    </row>
    <row r="651" spans="1:65" s="2" customFormat="1" ht="29.25">
      <c r="A651" s="33"/>
      <c r="B651" s="34"/>
      <c r="C651" s="35"/>
      <c r="D651" s="194" t="s">
        <v>133</v>
      </c>
      <c r="E651" s="35"/>
      <c r="F651" s="195" t="s">
        <v>925</v>
      </c>
      <c r="G651" s="35"/>
      <c r="H651" s="35"/>
      <c r="I651" s="196"/>
      <c r="J651" s="35"/>
      <c r="K651" s="35"/>
      <c r="L651" s="38"/>
      <c r="M651" s="197"/>
      <c r="N651" s="198"/>
      <c r="O651" s="70"/>
      <c r="P651" s="70"/>
      <c r="Q651" s="70"/>
      <c r="R651" s="70"/>
      <c r="S651" s="70"/>
      <c r="T651" s="71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T651" s="16" t="s">
        <v>133</v>
      </c>
      <c r="AU651" s="16" t="s">
        <v>83</v>
      </c>
    </row>
    <row r="652" spans="1:65" s="2" customFormat="1" ht="33" customHeight="1">
      <c r="A652" s="33"/>
      <c r="B652" s="34"/>
      <c r="C652" s="181" t="s">
        <v>926</v>
      </c>
      <c r="D652" s="181" t="s">
        <v>126</v>
      </c>
      <c r="E652" s="182" t="s">
        <v>927</v>
      </c>
      <c r="F652" s="183" t="s">
        <v>928</v>
      </c>
      <c r="G652" s="184" t="s">
        <v>562</v>
      </c>
      <c r="H652" s="185">
        <v>489.495</v>
      </c>
      <c r="I652" s="186"/>
      <c r="J652" s="187">
        <f>ROUND(I652*H652,2)</f>
        <v>0</v>
      </c>
      <c r="K652" s="183" t="s">
        <v>130</v>
      </c>
      <c r="L652" s="38"/>
      <c r="M652" s="188" t="s">
        <v>1</v>
      </c>
      <c r="N652" s="189" t="s">
        <v>38</v>
      </c>
      <c r="O652" s="70"/>
      <c r="P652" s="190">
        <f>O652*H652</f>
        <v>0</v>
      </c>
      <c r="Q652" s="190">
        <v>0</v>
      </c>
      <c r="R652" s="190">
        <f>Q652*H652</f>
        <v>0</v>
      </c>
      <c r="S652" s="190">
        <v>0</v>
      </c>
      <c r="T652" s="191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92" t="s">
        <v>131</v>
      </c>
      <c r="AT652" s="192" t="s">
        <v>126</v>
      </c>
      <c r="AU652" s="192" t="s">
        <v>83</v>
      </c>
      <c r="AY652" s="16" t="s">
        <v>124</v>
      </c>
      <c r="BE652" s="193">
        <f>IF(N652="základní",J652,0)</f>
        <v>0</v>
      </c>
      <c r="BF652" s="193">
        <f>IF(N652="snížená",J652,0)</f>
        <v>0</v>
      </c>
      <c r="BG652" s="193">
        <f>IF(N652="zákl. přenesená",J652,0)</f>
        <v>0</v>
      </c>
      <c r="BH652" s="193">
        <f>IF(N652="sníž. přenesená",J652,0)</f>
        <v>0</v>
      </c>
      <c r="BI652" s="193">
        <f>IF(N652="nulová",J652,0)</f>
        <v>0</v>
      </c>
      <c r="BJ652" s="16" t="s">
        <v>81</v>
      </c>
      <c r="BK652" s="193">
        <f>ROUND(I652*H652,2)</f>
        <v>0</v>
      </c>
      <c r="BL652" s="16" t="s">
        <v>131</v>
      </c>
      <c r="BM652" s="192" t="s">
        <v>929</v>
      </c>
    </row>
    <row r="653" spans="1:65" s="2" customFormat="1" ht="29.25">
      <c r="A653" s="33"/>
      <c r="B653" s="34"/>
      <c r="C653" s="35"/>
      <c r="D653" s="194" t="s">
        <v>133</v>
      </c>
      <c r="E653" s="35"/>
      <c r="F653" s="195" t="s">
        <v>930</v>
      </c>
      <c r="G653" s="35"/>
      <c r="H653" s="35"/>
      <c r="I653" s="196"/>
      <c r="J653" s="35"/>
      <c r="K653" s="35"/>
      <c r="L653" s="38"/>
      <c r="M653" s="197"/>
      <c r="N653" s="198"/>
      <c r="O653" s="70"/>
      <c r="P653" s="70"/>
      <c r="Q653" s="70"/>
      <c r="R653" s="70"/>
      <c r="S653" s="70"/>
      <c r="T653" s="71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T653" s="16" t="s">
        <v>133</v>
      </c>
      <c r="AU653" s="16" t="s">
        <v>83</v>
      </c>
    </row>
    <row r="654" spans="1:65" s="12" customFormat="1" ht="25.9" customHeight="1">
      <c r="B654" s="165"/>
      <c r="C654" s="166"/>
      <c r="D654" s="167" t="s">
        <v>72</v>
      </c>
      <c r="E654" s="168" t="s">
        <v>931</v>
      </c>
      <c r="F654" s="168" t="s">
        <v>932</v>
      </c>
      <c r="G654" s="166"/>
      <c r="H654" s="166"/>
      <c r="I654" s="169"/>
      <c r="J654" s="170">
        <f>BK654</f>
        <v>0</v>
      </c>
      <c r="K654" s="166"/>
      <c r="L654" s="171"/>
      <c r="M654" s="172"/>
      <c r="N654" s="173"/>
      <c r="O654" s="173"/>
      <c r="P654" s="174">
        <f>P655+P678+P682+P689+P696+P700+P716</f>
        <v>0</v>
      </c>
      <c r="Q654" s="173"/>
      <c r="R654" s="174">
        <f>R655+R678+R682+R689+R696+R700+R716</f>
        <v>0</v>
      </c>
      <c r="S654" s="173"/>
      <c r="T654" s="175">
        <f>T655+T678+T682+T689+T696+T700+T716</f>
        <v>0</v>
      </c>
      <c r="AR654" s="176" t="s">
        <v>161</v>
      </c>
      <c r="AT654" s="177" t="s">
        <v>72</v>
      </c>
      <c r="AU654" s="177" t="s">
        <v>73</v>
      </c>
      <c r="AY654" s="176" t="s">
        <v>124</v>
      </c>
      <c r="BK654" s="178">
        <f>BK655+BK678+BK682+BK689+BK696+BK700+BK716</f>
        <v>0</v>
      </c>
    </row>
    <row r="655" spans="1:65" s="12" customFormat="1" ht="22.9" customHeight="1">
      <c r="B655" s="165"/>
      <c r="C655" s="166"/>
      <c r="D655" s="167" t="s">
        <v>72</v>
      </c>
      <c r="E655" s="179" t="s">
        <v>933</v>
      </c>
      <c r="F655" s="179" t="s">
        <v>934</v>
      </c>
      <c r="G655" s="166"/>
      <c r="H655" s="166"/>
      <c r="I655" s="169"/>
      <c r="J655" s="180">
        <f>BK655</f>
        <v>0</v>
      </c>
      <c r="K655" s="166"/>
      <c r="L655" s="171"/>
      <c r="M655" s="172"/>
      <c r="N655" s="173"/>
      <c r="O655" s="173"/>
      <c r="P655" s="174">
        <f>SUM(P656:P677)</f>
        <v>0</v>
      </c>
      <c r="Q655" s="173"/>
      <c r="R655" s="174">
        <f>SUM(R656:R677)</f>
        <v>0</v>
      </c>
      <c r="S655" s="173"/>
      <c r="T655" s="175">
        <f>SUM(T656:T677)</f>
        <v>0</v>
      </c>
      <c r="AR655" s="176" t="s">
        <v>161</v>
      </c>
      <c r="AT655" s="177" t="s">
        <v>72</v>
      </c>
      <c r="AU655" s="177" t="s">
        <v>81</v>
      </c>
      <c r="AY655" s="176" t="s">
        <v>124</v>
      </c>
      <c r="BK655" s="178">
        <f>SUM(BK656:BK677)</f>
        <v>0</v>
      </c>
    </row>
    <row r="656" spans="1:65" s="2" customFormat="1" ht="16.5" customHeight="1">
      <c r="A656" s="33"/>
      <c r="B656" s="34"/>
      <c r="C656" s="181" t="s">
        <v>935</v>
      </c>
      <c r="D656" s="181" t="s">
        <v>126</v>
      </c>
      <c r="E656" s="182" t="s">
        <v>936</v>
      </c>
      <c r="F656" s="183" t="s">
        <v>937</v>
      </c>
      <c r="G656" s="184" t="s">
        <v>938</v>
      </c>
      <c r="H656" s="185">
        <v>1</v>
      </c>
      <c r="I656" s="186"/>
      <c r="J656" s="187">
        <f>ROUND(I656*H656,2)</f>
        <v>0</v>
      </c>
      <c r="K656" s="183" t="s">
        <v>130</v>
      </c>
      <c r="L656" s="38"/>
      <c r="M656" s="188" t="s">
        <v>1</v>
      </c>
      <c r="N656" s="189" t="s">
        <v>38</v>
      </c>
      <c r="O656" s="70"/>
      <c r="P656" s="190">
        <f>O656*H656</f>
        <v>0</v>
      </c>
      <c r="Q656" s="190">
        <v>0</v>
      </c>
      <c r="R656" s="190">
        <f>Q656*H656</f>
        <v>0</v>
      </c>
      <c r="S656" s="190">
        <v>0</v>
      </c>
      <c r="T656" s="191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92" t="s">
        <v>939</v>
      </c>
      <c r="AT656" s="192" t="s">
        <v>126</v>
      </c>
      <c r="AU656" s="192" t="s">
        <v>83</v>
      </c>
      <c r="AY656" s="16" t="s">
        <v>124</v>
      </c>
      <c r="BE656" s="193">
        <f>IF(N656="základní",J656,0)</f>
        <v>0</v>
      </c>
      <c r="BF656" s="193">
        <f>IF(N656="snížená",J656,0)</f>
        <v>0</v>
      </c>
      <c r="BG656" s="193">
        <f>IF(N656="zákl. přenesená",J656,0)</f>
        <v>0</v>
      </c>
      <c r="BH656" s="193">
        <f>IF(N656="sníž. přenesená",J656,0)</f>
        <v>0</v>
      </c>
      <c r="BI656" s="193">
        <f>IF(N656="nulová",J656,0)</f>
        <v>0</v>
      </c>
      <c r="BJ656" s="16" t="s">
        <v>81</v>
      </c>
      <c r="BK656" s="193">
        <f>ROUND(I656*H656,2)</f>
        <v>0</v>
      </c>
      <c r="BL656" s="16" t="s">
        <v>939</v>
      </c>
      <c r="BM656" s="192" t="s">
        <v>940</v>
      </c>
    </row>
    <row r="657" spans="1:65" s="2" customFormat="1" ht="11.25">
      <c r="A657" s="33"/>
      <c r="B657" s="34"/>
      <c r="C657" s="35"/>
      <c r="D657" s="194" t="s">
        <v>133</v>
      </c>
      <c r="E657" s="35"/>
      <c r="F657" s="195" t="s">
        <v>937</v>
      </c>
      <c r="G657" s="35"/>
      <c r="H657" s="35"/>
      <c r="I657" s="196"/>
      <c r="J657" s="35"/>
      <c r="K657" s="35"/>
      <c r="L657" s="38"/>
      <c r="M657" s="197"/>
      <c r="N657" s="198"/>
      <c r="O657" s="70"/>
      <c r="P657" s="70"/>
      <c r="Q657" s="70"/>
      <c r="R657" s="70"/>
      <c r="S657" s="70"/>
      <c r="T657" s="71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T657" s="16" t="s">
        <v>133</v>
      </c>
      <c r="AU657" s="16" t="s">
        <v>83</v>
      </c>
    </row>
    <row r="658" spans="1:65" s="2" customFormat="1" ht="29.25">
      <c r="A658" s="33"/>
      <c r="B658" s="34"/>
      <c r="C658" s="35"/>
      <c r="D658" s="194" t="s">
        <v>141</v>
      </c>
      <c r="E658" s="35"/>
      <c r="F658" s="210" t="s">
        <v>941</v>
      </c>
      <c r="G658" s="35"/>
      <c r="H658" s="35"/>
      <c r="I658" s="196"/>
      <c r="J658" s="35"/>
      <c r="K658" s="35"/>
      <c r="L658" s="38"/>
      <c r="M658" s="197"/>
      <c r="N658" s="198"/>
      <c r="O658" s="70"/>
      <c r="P658" s="70"/>
      <c r="Q658" s="70"/>
      <c r="R658" s="70"/>
      <c r="S658" s="70"/>
      <c r="T658" s="71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T658" s="16" t="s">
        <v>141</v>
      </c>
      <c r="AU658" s="16" t="s">
        <v>83</v>
      </c>
    </row>
    <row r="659" spans="1:65" s="2" customFormat="1" ht="16.5" customHeight="1">
      <c r="A659" s="33"/>
      <c r="B659" s="34"/>
      <c r="C659" s="181" t="s">
        <v>942</v>
      </c>
      <c r="D659" s="181" t="s">
        <v>126</v>
      </c>
      <c r="E659" s="182" t="s">
        <v>943</v>
      </c>
      <c r="F659" s="183" t="s">
        <v>944</v>
      </c>
      <c r="G659" s="184" t="s">
        <v>938</v>
      </c>
      <c r="H659" s="185">
        <v>1</v>
      </c>
      <c r="I659" s="186"/>
      <c r="J659" s="187">
        <f>ROUND(I659*H659,2)</f>
        <v>0</v>
      </c>
      <c r="K659" s="183" t="s">
        <v>130</v>
      </c>
      <c r="L659" s="38"/>
      <c r="M659" s="188" t="s">
        <v>1</v>
      </c>
      <c r="N659" s="189" t="s">
        <v>38</v>
      </c>
      <c r="O659" s="70"/>
      <c r="P659" s="190">
        <f>O659*H659</f>
        <v>0</v>
      </c>
      <c r="Q659" s="190">
        <v>0</v>
      </c>
      <c r="R659" s="190">
        <f>Q659*H659</f>
        <v>0</v>
      </c>
      <c r="S659" s="190">
        <v>0</v>
      </c>
      <c r="T659" s="191">
        <f>S659*H659</f>
        <v>0</v>
      </c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R659" s="192" t="s">
        <v>939</v>
      </c>
      <c r="AT659" s="192" t="s">
        <v>126</v>
      </c>
      <c r="AU659" s="192" t="s">
        <v>83</v>
      </c>
      <c r="AY659" s="16" t="s">
        <v>124</v>
      </c>
      <c r="BE659" s="193">
        <f>IF(N659="základní",J659,0)</f>
        <v>0</v>
      </c>
      <c r="BF659" s="193">
        <f>IF(N659="snížená",J659,0)</f>
        <v>0</v>
      </c>
      <c r="BG659" s="193">
        <f>IF(N659="zákl. přenesená",J659,0)</f>
        <v>0</v>
      </c>
      <c r="BH659" s="193">
        <f>IF(N659="sníž. přenesená",J659,0)</f>
        <v>0</v>
      </c>
      <c r="BI659" s="193">
        <f>IF(N659="nulová",J659,0)</f>
        <v>0</v>
      </c>
      <c r="BJ659" s="16" t="s">
        <v>81</v>
      </c>
      <c r="BK659" s="193">
        <f>ROUND(I659*H659,2)</f>
        <v>0</v>
      </c>
      <c r="BL659" s="16" t="s">
        <v>939</v>
      </c>
      <c r="BM659" s="192" t="s">
        <v>945</v>
      </c>
    </row>
    <row r="660" spans="1:65" s="2" customFormat="1" ht="11.25">
      <c r="A660" s="33"/>
      <c r="B660" s="34"/>
      <c r="C660" s="35"/>
      <c r="D660" s="194" t="s">
        <v>133</v>
      </c>
      <c r="E660" s="35"/>
      <c r="F660" s="195" t="s">
        <v>944</v>
      </c>
      <c r="G660" s="35"/>
      <c r="H660" s="35"/>
      <c r="I660" s="196"/>
      <c r="J660" s="35"/>
      <c r="K660" s="35"/>
      <c r="L660" s="38"/>
      <c r="M660" s="197"/>
      <c r="N660" s="198"/>
      <c r="O660" s="70"/>
      <c r="P660" s="70"/>
      <c r="Q660" s="70"/>
      <c r="R660" s="70"/>
      <c r="S660" s="70"/>
      <c r="T660" s="71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T660" s="16" t="s">
        <v>133</v>
      </c>
      <c r="AU660" s="16" t="s">
        <v>83</v>
      </c>
    </row>
    <row r="661" spans="1:65" s="2" customFormat="1" ht="16.5" customHeight="1">
      <c r="A661" s="33"/>
      <c r="B661" s="34"/>
      <c r="C661" s="181" t="s">
        <v>946</v>
      </c>
      <c r="D661" s="181" t="s">
        <v>126</v>
      </c>
      <c r="E661" s="182" t="s">
        <v>947</v>
      </c>
      <c r="F661" s="183" t="s">
        <v>948</v>
      </c>
      <c r="G661" s="184" t="s">
        <v>938</v>
      </c>
      <c r="H661" s="185">
        <v>1</v>
      </c>
      <c r="I661" s="186"/>
      <c r="J661" s="187">
        <f>ROUND(I661*H661,2)</f>
        <v>0</v>
      </c>
      <c r="K661" s="183" t="s">
        <v>130</v>
      </c>
      <c r="L661" s="38"/>
      <c r="M661" s="188" t="s">
        <v>1</v>
      </c>
      <c r="N661" s="189" t="s">
        <v>38</v>
      </c>
      <c r="O661" s="70"/>
      <c r="P661" s="190">
        <f>O661*H661</f>
        <v>0</v>
      </c>
      <c r="Q661" s="190">
        <v>0</v>
      </c>
      <c r="R661" s="190">
        <f>Q661*H661</f>
        <v>0</v>
      </c>
      <c r="S661" s="190">
        <v>0</v>
      </c>
      <c r="T661" s="191">
        <f>S661*H661</f>
        <v>0</v>
      </c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R661" s="192" t="s">
        <v>939</v>
      </c>
      <c r="AT661" s="192" t="s">
        <v>126</v>
      </c>
      <c r="AU661" s="192" t="s">
        <v>83</v>
      </c>
      <c r="AY661" s="16" t="s">
        <v>124</v>
      </c>
      <c r="BE661" s="193">
        <f>IF(N661="základní",J661,0)</f>
        <v>0</v>
      </c>
      <c r="BF661" s="193">
        <f>IF(N661="snížená",J661,0)</f>
        <v>0</v>
      </c>
      <c r="BG661" s="193">
        <f>IF(N661="zákl. přenesená",J661,0)</f>
        <v>0</v>
      </c>
      <c r="BH661" s="193">
        <f>IF(N661="sníž. přenesená",J661,0)</f>
        <v>0</v>
      </c>
      <c r="BI661" s="193">
        <f>IF(N661="nulová",J661,0)</f>
        <v>0</v>
      </c>
      <c r="BJ661" s="16" t="s">
        <v>81</v>
      </c>
      <c r="BK661" s="193">
        <f>ROUND(I661*H661,2)</f>
        <v>0</v>
      </c>
      <c r="BL661" s="16" t="s">
        <v>939</v>
      </c>
      <c r="BM661" s="192" t="s">
        <v>949</v>
      </c>
    </row>
    <row r="662" spans="1:65" s="2" customFormat="1" ht="11.25">
      <c r="A662" s="33"/>
      <c r="B662" s="34"/>
      <c r="C662" s="35"/>
      <c r="D662" s="194" t="s">
        <v>133</v>
      </c>
      <c r="E662" s="35"/>
      <c r="F662" s="195" t="s">
        <v>948</v>
      </c>
      <c r="G662" s="35"/>
      <c r="H662" s="35"/>
      <c r="I662" s="196"/>
      <c r="J662" s="35"/>
      <c r="K662" s="35"/>
      <c r="L662" s="38"/>
      <c r="M662" s="197"/>
      <c r="N662" s="198"/>
      <c r="O662" s="70"/>
      <c r="P662" s="70"/>
      <c r="Q662" s="70"/>
      <c r="R662" s="70"/>
      <c r="S662" s="70"/>
      <c r="T662" s="71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T662" s="16" t="s">
        <v>133</v>
      </c>
      <c r="AU662" s="16" t="s">
        <v>83</v>
      </c>
    </row>
    <row r="663" spans="1:65" s="2" customFormat="1" ht="58.5">
      <c r="A663" s="33"/>
      <c r="B663" s="34"/>
      <c r="C663" s="35"/>
      <c r="D663" s="194" t="s">
        <v>141</v>
      </c>
      <c r="E663" s="35"/>
      <c r="F663" s="210" t="s">
        <v>950</v>
      </c>
      <c r="G663" s="35"/>
      <c r="H663" s="35"/>
      <c r="I663" s="196"/>
      <c r="J663" s="35"/>
      <c r="K663" s="35"/>
      <c r="L663" s="38"/>
      <c r="M663" s="197"/>
      <c r="N663" s="198"/>
      <c r="O663" s="70"/>
      <c r="P663" s="70"/>
      <c r="Q663" s="70"/>
      <c r="R663" s="70"/>
      <c r="S663" s="70"/>
      <c r="T663" s="71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T663" s="16" t="s">
        <v>141</v>
      </c>
      <c r="AU663" s="16" t="s">
        <v>83</v>
      </c>
    </row>
    <row r="664" spans="1:65" s="2" customFormat="1" ht="16.5" customHeight="1">
      <c r="A664" s="33"/>
      <c r="B664" s="34"/>
      <c r="C664" s="181" t="s">
        <v>951</v>
      </c>
      <c r="D664" s="181" t="s">
        <v>126</v>
      </c>
      <c r="E664" s="182" t="s">
        <v>952</v>
      </c>
      <c r="F664" s="183" t="s">
        <v>953</v>
      </c>
      <c r="G664" s="184" t="s">
        <v>938</v>
      </c>
      <c r="H664" s="185">
        <v>1</v>
      </c>
      <c r="I664" s="186"/>
      <c r="J664" s="187">
        <f>ROUND(I664*H664,2)</f>
        <v>0</v>
      </c>
      <c r="K664" s="183" t="s">
        <v>130</v>
      </c>
      <c r="L664" s="38"/>
      <c r="M664" s="188" t="s">
        <v>1</v>
      </c>
      <c r="N664" s="189" t="s">
        <v>38</v>
      </c>
      <c r="O664" s="70"/>
      <c r="P664" s="190">
        <f>O664*H664</f>
        <v>0</v>
      </c>
      <c r="Q664" s="190">
        <v>0</v>
      </c>
      <c r="R664" s="190">
        <f>Q664*H664</f>
        <v>0</v>
      </c>
      <c r="S664" s="190">
        <v>0</v>
      </c>
      <c r="T664" s="191">
        <f>S664*H664</f>
        <v>0</v>
      </c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R664" s="192" t="s">
        <v>939</v>
      </c>
      <c r="AT664" s="192" t="s">
        <v>126</v>
      </c>
      <c r="AU664" s="192" t="s">
        <v>83</v>
      </c>
      <c r="AY664" s="16" t="s">
        <v>124</v>
      </c>
      <c r="BE664" s="193">
        <f>IF(N664="základní",J664,0)</f>
        <v>0</v>
      </c>
      <c r="BF664" s="193">
        <f>IF(N664="snížená",J664,0)</f>
        <v>0</v>
      </c>
      <c r="BG664" s="193">
        <f>IF(N664="zákl. přenesená",J664,0)</f>
        <v>0</v>
      </c>
      <c r="BH664" s="193">
        <f>IF(N664="sníž. přenesená",J664,0)</f>
        <v>0</v>
      </c>
      <c r="BI664" s="193">
        <f>IF(N664="nulová",J664,0)</f>
        <v>0</v>
      </c>
      <c r="BJ664" s="16" t="s">
        <v>81</v>
      </c>
      <c r="BK664" s="193">
        <f>ROUND(I664*H664,2)</f>
        <v>0</v>
      </c>
      <c r="BL664" s="16" t="s">
        <v>939</v>
      </c>
      <c r="BM664" s="192" t="s">
        <v>954</v>
      </c>
    </row>
    <row r="665" spans="1:65" s="2" customFormat="1" ht="11.25">
      <c r="A665" s="33"/>
      <c r="B665" s="34"/>
      <c r="C665" s="35"/>
      <c r="D665" s="194" t="s">
        <v>133</v>
      </c>
      <c r="E665" s="35"/>
      <c r="F665" s="195" t="s">
        <v>953</v>
      </c>
      <c r="G665" s="35"/>
      <c r="H665" s="35"/>
      <c r="I665" s="196"/>
      <c r="J665" s="35"/>
      <c r="K665" s="35"/>
      <c r="L665" s="38"/>
      <c r="M665" s="197"/>
      <c r="N665" s="198"/>
      <c r="O665" s="70"/>
      <c r="P665" s="70"/>
      <c r="Q665" s="70"/>
      <c r="R665" s="70"/>
      <c r="S665" s="70"/>
      <c r="T665" s="71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T665" s="16" t="s">
        <v>133</v>
      </c>
      <c r="AU665" s="16" t="s">
        <v>83</v>
      </c>
    </row>
    <row r="666" spans="1:65" s="2" customFormat="1" ht="39">
      <c r="A666" s="33"/>
      <c r="B666" s="34"/>
      <c r="C666" s="35"/>
      <c r="D666" s="194" t="s">
        <v>141</v>
      </c>
      <c r="E666" s="35"/>
      <c r="F666" s="210" t="s">
        <v>955</v>
      </c>
      <c r="G666" s="35"/>
      <c r="H666" s="35"/>
      <c r="I666" s="196"/>
      <c r="J666" s="35"/>
      <c r="K666" s="35"/>
      <c r="L666" s="38"/>
      <c r="M666" s="197"/>
      <c r="N666" s="198"/>
      <c r="O666" s="70"/>
      <c r="P666" s="70"/>
      <c r="Q666" s="70"/>
      <c r="R666" s="70"/>
      <c r="S666" s="70"/>
      <c r="T666" s="71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T666" s="16" t="s">
        <v>141</v>
      </c>
      <c r="AU666" s="16" t="s">
        <v>83</v>
      </c>
    </row>
    <row r="667" spans="1:65" s="2" customFormat="1" ht="16.5" customHeight="1">
      <c r="A667" s="33"/>
      <c r="B667" s="34"/>
      <c r="C667" s="181" t="s">
        <v>956</v>
      </c>
      <c r="D667" s="181" t="s">
        <v>126</v>
      </c>
      <c r="E667" s="182" t="s">
        <v>957</v>
      </c>
      <c r="F667" s="183" t="s">
        <v>958</v>
      </c>
      <c r="G667" s="184" t="s">
        <v>938</v>
      </c>
      <c r="H667" s="185">
        <v>1</v>
      </c>
      <c r="I667" s="186"/>
      <c r="J667" s="187">
        <f>ROUND(I667*H667,2)</f>
        <v>0</v>
      </c>
      <c r="K667" s="183" t="s">
        <v>130</v>
      </c>
      <c r="L667" s="38"/>
      <c r="M667" s="188" t="s">
        <v>1</v>
      </c>
      <c r="N667" s="189" t="s">
        <v>38</v>
      </c>
      <c r="O667" s="70"/>
      <c r="P667" s="190">
        <f>O667*H667</f>
        <v>0</v>
      </c>
      <c r="Q667" s="190">
        <v>0</v>
      </c>
      <c r="R667" s="190">
        <f>Q667*H667</f>
        <v>0</v>
      </c>
      <c r="S667" s="190">
        <v>0</v>
      </c>
      <c r="T667" s="191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192" t="s">
        <v>939</v>
      </c>
      <c r="AT667" s="192" t="s">
        <v>126</v>
      </c>
      <c r="AU667" s="192" t="s">
        <v>83</v>
      </c>
      <c r="AY667" s="16" t="s">
        <v>124</v>
      </c>
      <c r="BE667" s="193">
        <f>IF(N667="základní",J667,0)</f>
        <v>0</v>
      </c>
      <c r="BF667" s="193">
        <f>IF(N667="snížená",J667,0)</f>
        <v>0</v>
      </c>
      <c r="BG667" s="193">
        <f>IF(N667="zákl. přenesená",J667,0)</f>
        <v>0</v>
      </c>
      <c r="BH667" s="193">
        <f>IF(N667="sníž. přenesená",J667,0)</f>
        <v>0</v>
      </c>
      <c r="BI667" s="193">
        <f>IF(N667="nulová",J667,0)</f>
        <v>0</v>
      </c>
      <c r="BJ667" s="16" t="s">
        <v>81</v>
      </c>
      <c r="BK667" s="193">
        <f>ROUND(I667*H667,2)</f>
        <v>0</v>
      </c>
      <c r="BL667" s="16" t="s">
        <v>939</v>
      </c>
      <c r="BM667" s="192" t="s">
        <v>959</v>
      </c>
    </row>
    <row r="668" spans="1:65" s="2" customFormat="1" ht="11.25">
      <c r="A668" s="33"/>
      <c r="B668" s="34"/>
      <c r="C668" s="35"/>
      <c r="D668" s="194" t="s">
        <v>133</v>
      </c>
      <c r="E668" s="35"/>
      <c r="F668" s="195" t="s">
        <v>958</v>
      </c>
      <c r="G668" s="35"/>
      <c r="H668" s="35"/>
      <c r="I668" s="196"/>
      <c r="J668" s="35"/>
      <c r="K668" s="35"/>
      <c r="L668" s="38"/>
      <c r="M668" s="197"/>
      <c r="N668" s="198"/>
      <c r="O668" s="70"/>
      <c r="P668" s="70"/>
      <c r="Q668" s="70"/>
      <c r="R668" s="70"/>
      <c r="S668" s="70"/>
      <c r="T668" s="71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T668" s="16" t="s">
        <v>133</v>
      </c>
      <c r="AU668" s="16" t="s">
        <v>83</v>
      </c>
    </row>
    <row r="669" spans="1:65" s="2" customFormat="1" ht="29.25">
      <c r="A669" s="33"/>
      <c r="B669" s="34"/>
      <c r="C669" s="35"/>
      <c r="D669" s="194" t="s">
        <v>141</v>
      </c>
      <c r="E669" s="35"/>
      <c r="F669" s="210" t="s">
        <v>960</v>
      </c>
      <c r="G669" s="35"/>
      <c r="H669" s="35"/>
      <c r="I669" s="196"/>
      <c r="J669" s="35"/>
      <c r="K669" s="35"/>
      <c r="L669" s="38"/>
      <c r="M669" s="197"/>
      <c r="N669" s="198"/>
      <c r="O669" s="70"/>
      <c r="P669" s="70"/>
      <c r="Q669" s="70"/>
      <c r="R669" s="70"/>
      <c r="S669" s="70"/>
      <c r="T669" s="71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T669" s="16" t="s">
        <v>141</v>
      </c>
      <c r="AU669" s="16" t="s">
        <v>83</v>
      </c>
    </row>
    <row r="670" spans="1:65" s="2" customFormat="1" ht="16.5" customHeight="1">
      <c r="A670" s="33"/>
      <c r="B670" s="34"/>
      <c r="C670" s="181" t="s">
        <v>961</v>
      </c>
      <c r="D670" s="181" t="s">
        <v>126</v>
      </c>
      <c r="E670" s="182" t="s">
        <v>962</v>
      </c>
      <c r="F670" s="183" t="s">
        <v>963</v>
      </c>
      <c r="G670" s="184" t="s">
        <v>938</v>
      </c>
      <c r="H670" s="185">
        <v>1</v>
      </c>
      <c r="I670" s="186"/>
      <c r="J670" s="187">
        <f>ROUND(I670*H670,2)</f>
        <v>0</v>
      </c>
      <c r="K670" s="183" t="s">
        <v>130</v>
      </c>
      <c r="L670" s="38"/>
      <c r="M670" s="188" t="s">
        <v>1</v>
      </c>
      <c r="N670" s="189" t="s">
        <v>38</v>
      </c>
      <c r="O670" s="70"/>
      <c r="P670" s="190">
        <f>O670*H670</f>
        <v>0</v>
      </c>
      <c r="Q670" s="190">
        <v>0</v>
      </c>
      <c r="R670" s="190">
        <f>Q670*H670</f>
        <v>0</v>
      </c>
      <c r="S670" s="190">
        <v>0</v>
      </c>
      <c r="T670" s="191">
        <f>S670*H670</f>
        <v>0</v>
      </c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R670" s="192" t="s">
        <v>939</v>
      </c>
      <c r="AT670" s="192" t="s">
        <v>126</v>
      </c>
      <c r="AU670" s="192" t="s">
        <v>83</v>
      </c>
      <c r="AY670" s="16" t="s">
        <v>124</v>
      </c>
      <c r="BE670" s="193">
        <f>IF(N670="základní",J670,0)</f>
        <v>0</v>
      </c>
      <c r="BF670" s="193">
        <f>IF(N670="snížená",J670,0)</f>
        <v>0</v>
      </c>
      <c r="BG670" s="193">
        <f>IF(N670="zákl. přenesená",J670,0)</f>
        <v>0</v>
      </c>
      <c r="BH670" s="193">
        <f>IF(N670="sníž. přenesená",J670,0)</f>
        <v>0</v>
      </c>
      <c r="BI670" s="193">
        <f>IF(N670="nulová",J670,0)</f>
        <v>0</v>
      </c>
      <c r="BJ670" s="16" t="s">
        <v>81</v>
      </c>
      <c r="BK670" s="193">
        <f>ROUND(I670*H670,2)</f>
        <v>0</v>
      </c>
      <c r="BL670" s="16" t="s">
        <v>939</v>
      </c>
      <c r="BM670" s="192" t="s">
        <v>964</v>
      </c>
    </row>
    <row r="671" spans="1:65" s="2" customFormat="1" ht="11.25">
      <c r="A671" s="33"/>
      <c r="B671" s="34"/>
      <c r="C671" s="35"/>
      <c r="D671" s="194" t="s">
        <v>133</v>
      </c>
      <c r="E671" s="35"/>
      <c r="F671" s="195" t="s">
        <v>963</v>
      </c>
      <c r="G671" s="35"/>
      <c r="H671" s="35"/>
      <c r="I671" s="196"/>
      <c r="J671" s="35"/>
      <c r="K671" s="35"/>
      <c r="L671" s="38"/>
      <c r="M671" s="197"/>
      <c r="N671" s="198"/>
      <c r="O671" s="70"/>
      <c r="P671" s="70"/>
      <c r="Q671" s="70"/>
      <c r="R671" s="70"/>
      <c r="S671" s="70"/>
      <c r="T671" s="71"/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T671" s="16" t="s">
        <v>133</v>
      </c>
      <c r="AU671" s="16" t="s">
        <v>83</v>
      </c>
    </row>
    <row r="672" spans="1:65" s="2" customFormat="1" ht="58.5">
      <c r="A672" s="33"/>
      <c r="B672" s="34"/>
      <c r="C672" s="35"/>
      <c r="D672" s="194" t="s">
        <v>141</v>
      </c>
      <c r="E672" s="35"/>
      <c r="F672" s="210" t="s">
        <v>965</v>
      </c>
      <c r="G672" s="35"/>
      <c r="H672" s="35"/>
      <c r="I672" s="196"/>
      <c r="J672" s="35"/>
      <c r="K672" s="35"/>
      <c r="L672" s="38"/>
      <c r="M672" s="197"/>
      <c r="N672" s="198"/>
      <c r="O672" s="70"/>
      <c r="P672" s="70"/>
      <c r="Q672" s="70"/>
      <c r="R672" s="70"/>
      <c r="S672" s="70"/>
      <c r="T672" s="71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T672" s="16" t="s">
        <v>141</v>
      </c>
      <c r="AU672" s="16" t="s">
        <v>83</v>
      </c>
    </row>
    <row r="673" spans="1:65" s="2" customFormat="1" ht="16.5" customHeight="1">
      <c r="A673" s="33"/>
      <c r="B673" s="34"/>
      <c r="C673" s="181" t="s">
        <v>966</v>
      </c>
      <c r="D673" s="181" t="s">
        <v>126</v>
      </c>
      <c r="E673" s="182" t="s">
        <v>967</v>
      </c>
      <c r="F673" s="183" t="s">
        <v>968</v>
      </c>
      <c r="G673" s="184" t="s">
        <v>938</v>
      </c>
      <c r="H673" s="185">
        <v>1</v>
      </c>
      <c r="I673" s="186"/>
      <c r="J673" s="187">
        <f>ROUND(I673*H673,2)</f>
        <v>0</v>
      </c>
      <c r="K673" s="183" t="s">
        <v>130</v>
      </c>
      <c r="L673" s="38"/>
      <c r="M673" s="188" t="s">
        <v>1</v>
      </c>
      <c r="N673" s="189" t="s">
        <v>38</v>
      </c>
      <c r="O673" s="70"/>
      <c r="P673" s="190">
        <f>O673*H673</f>
        <v>0</v>
      </c>
      <c r="Q673" s="190">
        <v>0</v>
      </c>
      <c r="R673" s="190">
        <f>Q673*H673</f>
        <v>0</v>
      </c>
      <c r="S673" s="190">
        <v>0</v>
      </c>
      <c r="T673" s="191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92" t="s">
        <v>939</v>
      </c>
      <c r="AT673" s="192" t="s">
        <v>126</v>
      </c>
      <c r="AU673" s="192" t="s">
        <v>83</v>
      </c>
      <c r="AY673" s="16" t="s">
        <v>124</v>
      </c>
      <c r="BE673" s="193">
        <f>IF(N673="základní",J673,0)</f>
        <v>0</v>
      </c>
      <c r="BF673" s="193">
        <f>IF(N673="snížená",J673,0)</f>
        <v>0</v>
      </c>
      <c r="BG673" s="193">
        <f>IF(N673="zákl. přenesená",J673,0)</f>
        <v>0</v>
      </c>
      <c r="BH673" s="193">
        <f>IF(N673="sníž. přenesená",J673,0)</f>
        <v>0</v>
      </c>
      <c r="BI673" s="193">
        <f>IF(N673="nulová",J673,0)</f>
        <v>0</v>
      </c>
      <c r="BJ673" s="16" t="s">
        <v>81</v>
      </c>
      <c r="BK673" s="193">
        <f>ROUND(I673*H673,2)</f>
        <v>0</v>
      </c>
      <c r="BL673" s="16" t="s">
        <v>939</v>
      </c>
      <c r="BM673" s="192" t="s">
        <v>969</v>
      </c>
    </row>
    <row r="674" spans="1:65" s="2" customFormat="1" ht="11.25">
      <c r="A674" s="33"/>
      <c r="B674" s="34"/>
      <c r="C674" s="35"/>
      <c r="D674" s="194" t="s">
        <v>133</v>
      </c>
      <c r="E674" s="35"/>
      <c r="F674" s="195" t="s">
        <v>968</v>
      </c>
      <c r="G674" s="35"/>
      <c r="H674" s="35"/>
      <c r="I674" s="196"/>
      <c r="J674" s="35"/>
      <c r="K674" s="35"/>
      <c r="L674" s="38"/>
      <c r="M674" s="197"/>
      <c r="N674" s="198"/>
      <c r="O674" s="70"/>
      <c r="P674" s="70"/>
      <c r="Q674" s="70"/>
      <c r="R674" s="70"/>
      <c r="S674" s="70"/>
      <c r="T674" s="71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T674" s="16" t="s">
        <v>133</v>
      </c>
      <c r="AU674" s="16" t="s">
        <v>83</v>
      </c>
    </row>
    <row r="675" spans="1:65" s="2" customFormat="1" ht="16.5" customHeight="1">
      <c r="A675" s="33"/>
      <c r="B675" s="34"/>
      <c r="C675" s="181" t="s">
        <v>970</v>
      </c>
      <c r="D675" s="181" t="s">
        <v>126</v>
      </c>
      <c r="E675" s="182" t="s">
        <v>971</v>
      </c>
      <c r="F675" s="183" t="s">
        <v>972</v>
      </c>
      <c r="G675" s="184" t="s">
        <v>938</v>
      </c>
      <c r="H675" s="185">
        <v>1</v>
      </c>
      <c r="I675" s="186"/>
      <c r="J675" s="187">
        <f>ROUND(I675*H675,2)</f>
        <v>0</v>
      </c>
      <c r="K675" s="183" t="s">
        <v>130</v>
      </c>
      <c r="L675" s="38"/>
      <c r="M675" s="188" t="s">
        <v>1</v>
      </c>
      <c r="N675" s="189" t="s">
        <v>38</v>
      </c>
      <c r="O675" s="70"/>
      <c r="P675" s="190">
        <f>O675*H675</f>
        <v>0</v>
      </c>
      <c r="Q675" s="190">
        <v>0</v>
      </c>
      <c r="R675" s="190">
        <f>Q675*H675</f>
        <v>0</v>
      </c>
      <c r="S675" s="190">
        <v>0</v>
      </c>
      <c r="T675" s="191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92" t="s">
        <v>939</v>
      </c>
      <c r="AT675" s="192" t="s">
        <v>126</v>
      </c>
      <c r="AU675" s="192" t="s">
        <v>83</v>
      </c>
      <c r="AY675" s="16" t="s">
        <v>124</v>
      </c>
      <c r="BE675" s="193">
        <f>IF(N675="základní",J675,0)</f>
        <v>0</v>
      </c>
      <c r="BF675" s="193">
        <f>IF(N675="snížená",J675,0)</f>
        <v>0</v>
      </c>
      <c r="BG675" s="193">
        <f>IF(N675="zákl. přenesená",J675,0)</f>
        <v>0</v>
      </c>
      <c r="BH675" s="193">
        <f>IF(N675="sníž. přenesená",J675,0)</f>
        <v>0</v>
      </c>
      <c r="BI675" s="193">
        <f>IF(N675="nulová",J675,0)</f>
        <v>0</v>
      </c>
      <c r="BJ675" s="16" t="s">
        <v>81</v>
      </c>
      <c r="BK675" s="193">
        <f>ROUND(I675*H675,2)</f>
        <v>0</v>
      </c>
      <c r="BL675" s="16" t="s">
        <v>939</v>
      </c>
      <c r="BM675" s="192" t="s">
        <v>973</v>
      </c>
    </row>
    <row r="676" spans="1:65" s="2" customFormat="1" ht="11.25">
      <c r="A676" s="33"/>
      <c r="B676" s="34"/>
      <c r="C676" s="35"/>
      <c r="D676" s="194" t="s">
        <v>133</v>
      </c>
      <c r="E676" s="35"/>
      <c r="F676" s="195" t="s">
        <v>972</v>
      </c>
      <c r="G676" s="35"/>
      <c r="H676" s="35"/>
      <c r="I676" s="196"/>
      <c r="J676" s="35"/>
      <c r="K676" s="35"/>
      <c r="L676" s="38"/>
      <c r="M676" s="197"/>
      <c r="N676" s="198"/>
      <c r="O676" s="70"/>
      <c r="P676" s="70"/>
      <c r="Q676" s="70"/>
      <c r="R676" s="70"/>
      <c r="S676" s="70"/>
      <c r="T676" s="71"/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T676" s="16" t="s">
        <v>133</v>
      </c>
      <c r="AU676" s="16" t="s">
        <v>83</v>
      </c>
    </row>
    <row r="677" spans="1:65" s="2" customFormat="1" ht="29.25">
      <c r="A677" s="33"/>
      <c r="B677" s="34"/>
      <c r="C677" s="35"/>
      <c r="D677" s="194" t="s">
        <v>141</v>
      </c>
      <c r="E677" s="35"/>
      <c r="F677" s="210" t="s">
        <v>974</v>
      </c>
      <c r="G677" s="35"/>
      <c r="H677" s="35"/>
      <c r="I677" s="196"/>
      <c r="J677" s="35"/>
      <c r="K677" s="35"/>
      <c r="L677" s="38"/>
      <c r="M677" s="197"/>
      <c r="N677" s="198"/>
      <c r="O677" s="70"/>
      <c r="P677" s="70"/>
      <c r="Q677" s="70"/>
      <c r="R677" s="70"/>
      <c r="S677" s="70"/>
      <c r="T677" s="71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T677" s="16" t="s">
        <v>141</v>
      </c>
      <c r="AU677" s="16" t="s">
        <v>83</v>
      </c>
    </row>
    <row r="678" spans="1:65" s="12" customFormat="1" ht="22.9" customHeight="1">
      <c r="B678" s="165"/>
      <c r="C678" s="166"/>
      <c r="D678" s="167" t="s">
        <v>72</v>
      </c>
      <c r="E678" s="179" t="s">
        <v>975</v>
      </c>
      <c r="F678" s="179" t="s">
        <v>976</v>
      </c>
      <c r="G678" s="166"/>
      <c r="H678" s="166"/>
      <c r="I678" s="169"/>
      <c r="J678" s="180">
        <f>BK678</f>
        <v>0</v>
      </c>
      <c r="K678" s="166"/>
      <c r="L678" s="171"/>
      <c r="M678" s="172"/>
      <c r="N678" s="173"/>
      <c r="O678" s="173"/>
      <c r="P678" s="174">
        <f>SUM(P679:P681)</f>
        <v>0</v>
      </c>
      <c r="Q678" s="173"/>
      <c r="R678" s="174">
        <f>SUM(R679:R681)</f>
        <v>0</v>
      </c>
      <c r="S678" s="173"/>
      <c r="T678" s="175">
        <f>SUM(T679:T681)</f>
        <v>0</v>
      </c>
      <c r="AR678" s="176" t="s">
        <v>161</v>
      </c>
      <c r="AT678" s="177" t="s">
        <v>72</v>
      </c>
      <c r="AU678" s="177" t="s">
        <v>81</v>
      </c>
      <c r="AY678" s="176" t="s">
        <v>124</v>
      </c>
      <c r="BK678" s="178">
        <f>SUM(BK679:BK681)</f>
        <v>0</v>
      </c>
    </row>
    <row r="679" spans="1:65" s="2" customFormat="1" ht="16.5" customHeight="1">
      <c r="A679" s="33"/>
      <c r="B679" s="34"/>
      <c r="C679" s="181" t="s">
        <v>977</v>
      </c>
      <c r="D679" s="181" t="s">
        <v>126</v>
      </c>
      <c r="E679" s="182" t="s">
        <v>978</v>
      </c>
      <c r="F679" s="183" t="s">
        <v>979</v>
      </c>
      <c r="G679" s="184" t="s">
        <v>938</v>
      </c>
      <c r="H679" s="185">
        <v>1</v>
      </c>
      <c r="I679" s="186"/>
      <c r="J679" s="187">
        <f>ROUND(I679*H679,2)</f>
        <v>0</v>
      </c>
      <c r="K679" s="183" t="s">
        <v>130</v>
      </c>
      <c r="L679" s="38"/>
      <c r="M679" s="188" t="s">
        <v>1</v>
      </c>
      <c r="N679" s="189" t="s">
        <v>38</v>
      </c>
      <c r="O679" s="70"/>
      <c r="P679" s="190">
        <f>O679*H679</f>
        <v>0</v>
      </c>
      <c r="Q679" s="190">
        <v>0</v>
      </c>
      <c r="R679" s="190">
        <f>Q679*H679</f>
        <v>0</v>
      </c>
      <c r="S679" s="190">
        <v>0</v>
      </c>
      <c r="T679" s="191">
        <f>S679*H679</f>
        <v>0</v>
      </c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R679" s="192" t="s">
        <v>939</v>
      </c>
      <c r="AT679" s="192" t="s">
        <v>126</v>
      </c>
      <c r="AU679" s="192" t="s">
        <v>83</v>
      </c>
      <c r="AY679" s="16" t="s">
        <v>124</v>
      </c>
      <c r="BE679" s="193">
        <f>IF(N679="základní",J679,0)</f>
        <v>0</v>
      </c>
      <c r="BF679" s="193">
        <f>IF(N679="snížená",J679,0)</f>
        <v>0</v>
      </c>
      <c r="BG679" s="193">
        <f>IF(N679="zákl. přenesená",J679,0)</f>
        <v>0</v>
      </c>
      <c r="BH679" s="193">
        <f>IF(N679="sníž. přenesená",J679,0)</f>
        <v>0</v>
      </c>
      <c r="BI679" s="193">
        <f>IF(N679="nulová",J679,0)</f>
        <v>0</v>
      </c>
      <c r="BJ679" s="16" t="s">
        <v>81</v>
      </c>
      <c r="BK679" s="193">
        <f>ROUND(I679*H679,2)</f>
        <v>0</v>
      </c>
      <c r="BL679" s="16" t="s">
        <v>939</v>
      </c>
      <c r="BM679" s="192" t="s">
        <v>980</v>
      </c>
    </row>
    <row r="680" spans="1:65" s="2" customFormat="1" ht="11.25">
      <c r="A680" s="33"/>
      <c r="B680" s="34"/>
      <c r="C680" s="35"/>
      <c r="D680" s="194" t="s">
        <v>133</v>
      </c>
      <c r="E680" s="35"/>
      <c r="F680" s="195" t="s">
        <v>979</v>
      </c>
      <c r="G680" s="35"/>
      <c r="H680" s="35"/>
      <c r="I680" s="196"/>
      <c r="J680" s="35"/>
      <c r="K680" s="35"/>
      <c r="L680" s="38"/>
      <c r="M680" s="197"/>
      <c r="N680" s="198"/>
      <c r="O680" s="70"/>
      <c r="P680" s="70"/>
      <c r="Q680" s="70"/>
      <c r="R680" s="70"/>
      <c r="S680" s="70"/>
      <c r="T680" s="71"/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T680" s="16" t="s">
        <v>133</v>
      </c>
      <c r="AU680" s="16" t="s">
        <v>83</v>
      </c>
    </row>
    <row r="681" spans="1:65" s="2" customFormat="1" ht="29.25">
      <c r="A681" s="33"/>
      <c r="B681" s="34"/>
      <c r="C681" s="35"/>
      <c r="D681" s="194" t="s">
        <v>141</v>
      </c>
      <c r="E681" s="35"/>
      <c r="F681" s="210" t="s">
        <v>981</v>
      </c>
      <c r="G681" s="35"/>
      <c r="H681" s="35"/>
      <c r="I681" s="196"/>
      <c r="J681" s="35"/>
      <c r="K681" s="35"/>
      <c r="L681" s="38"/>
      <c r="M681" s="197"/>
      <c r="N681" s="198"/>
      <c r="O681" s="70"/>
      <c r="P681" s="70"/>
      <c r="Q681" s="70"/>
      <c r="R681" s="70"/>
      <c r="S681" s="70"/>
      <c r="T681" s="71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T681" s="16" t="s">
        <v>141</v>
      </c>
      <c r="AU681" s="16" t="s">
        <v>83</v>
      </c>
    </row>
    <row r="682" spans="1:65" s="12" customFormat="1" ht="22.9" customHeight="1">
      <c r="B682" s="165"/>
      <c r="C682" s="166"/>
      <c r="D682" s="167" t="s">
        <v>72</v>
      </c>
      <c r="E682" s="179" t="s">
        <v>982</v>
      </c>
      <c r="F682" s="179" t="s">
        <v>983</v>
      </c>
      <c r="G682" s="166"/>
      <c r="H682" s="166"/>
      <c r="I682" s="169"/>
      <c r="J682" s="180">
        <f>BK682</f>
        <v>0</v>
      </c>
      <c r="K682" s="166"/>
      <c r="L682" s="171"/>
      <c r="M682" s="172"/>
      <c r="N682" s="173"/>
      <c r="O682" s="173"/>
      <c r="P682" s="174">
        <f>SUM(P683:P688)</f>
        <v>0</v>
      </c>
      <c r="Q682" s="173"/>
      <c r="R682" s="174">
        <f>SUM(R683:R688)</f>
        <v>0</v>
      </c>
      <c r="S682" s="173"/>
      <c r="T682" s="175">
        <f>SUM(T683:T688)</f>
        <v>0</v>
      </c>
      <c r="AR682" s="176" t="s">
        <v>161</v>
      </c>
      <c r="AT682" s="177" t="s">
        <v>72</v>
      </c>
      <c r="AU682" s="177" t="s">
        <v>81</v>
      </c>
      <c r="AY682" s="176" t="s">
        <v>124</v>
      </c>
      <c r="BK682" s="178">
        <f>SUM(BK683:BK688)</f>
        <v>0</v>
      </c>
    </row>
    <row r="683" spans="1:65" s="2" customFormat="1" ht="21.75" customHeight="1">
      <c r="A683" s="33"/>
      <c r="B683" s="34"/>
      <c r="C683" s="181" t="s">
        <v>984</v>
      </c>
      <c r="D683" s="181" t="s">
        <v>126</v>
      </c>
      <c r="E683" s="182" t="s">
        <v>985</v>
      </c>
      <c r="F683" s="183" t="s">
        <v>986</v>
      </c>
      <c r="G683" s="184" t="s">
        <v>938</v>
      </c>
      <c r="H683" s="185">
        <v>1</v>
      </c>
      <c r="I683" s="186"/>
      <c r="J683" s="187">
        <f>ROUND(I683*H683,2)</f>
        <v>0</v>
      </c>
      <c r="K683" s="183" t="s">
        <v>130</v>
      </c>
      <c r="L683" s="38"/>
      <c r="M683" s="188" t="s">
        <v>1</v>
      </c>
      <c r="N683" s="189" t="s">
        <v>38</v>
      </c>
      <c r="O683" s="70"/>
      <c r="P683" s="190">
        <f>O683*H683</f>
        <v>0</v>
      </c>
      <c r="Q683" s="190">
        <v>0</v>
      </c>
      <c r="R683" s="190">
        <f>Q683*H683</f>
        <v>0</v>
      </c>
      <c r="S683" s="190">
        <v>0</v>
      </c>
      <c r="T683" s="191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192" t="s">
        <v>939</v>
      </c>
      <c r="AT683" s="192" t="s">
        <v>126</v>
      </c>
      <c r="AU683" s="192" t="s">
        <v>83</v>
      </c>
      <c r="AY683" s="16" t="s">
        <v>124</v>
      </c>
      <c r="BE683" s="193">
        <f>IF(N683="základní",J683,0)</f>
        <v>0</v>
      </c>
      <c r="BF683" s="193">
        <f>IF(N683="snížená",J683,0)</f>
        <v>0</v>
      </c>
      <c r="BG683" s="193">
        <f>IF(N683="zákl. přenesená",J683,0)</f>
        <v>0</v>
      </c>
      <c r="BH683" s="193">
        <f>IF(N683="sníž. přenesená",J683,0)</f>
        <v>0</v>
      </c>
      <c r="BI683" s="193">
        <f>IF(N683="nulová",J683,0)</f>
        <v>0</v>
      </c>
      <c r="BJ683" s="16" t="s">
        <v>81</v>
      </c>
      <c r="BK683" s="193">
        <f>ROUND(I683*H683,2)</f>
        <v>0</v>
      </c>
      <c r="BL683" s="16" t="s">
        <v>939</v>
      </c>
      <c r="BM683" s="192" t="s">
        <v>987</v>
      </c>
    </row>
    <row r="684" spans="1:65" s="2" customFormat="1" ht="11.25">
      <c r="A684" s="33"/>
      <c r="B684" s="34"/>
      <c r="C684" s="35"/>
      <c r="D684" s="194" t="s">
        <v>133</v>
      </c>
      <c r="E684" s="35"/>
      <c r="F684" s="195" t="s">
        <v>986</v>
      </c>
      <c r="G684" s="35"/>
      <c r="H684" s="35"/>
      <c r="I684" s="196"/>
      <c r="J684" s="35"/>
      <c r="K684" s="35"/>
      <c r="L684" s="38"/>
      <c r="M684" s="197"/>
      <c r="N684" s="198"/>
      <c r="O684" s="70"/>
      <c r="P684" s="70"/>
      <c r="Q684" s="70"/>
      <c r="R684" s="70"/>
      <c r="S684" s="70"/>
      <c r="T684" s="71"/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T684" s="16" t="s">
        <v>133</v>
      </c>
      <c r="AU684" s="16" t="s">
        <v>83</v>
      </c>
    </row>
    <row r="685" spans="1:65" s="2" customFormat="1" ht="29.25">
      <c r="A685" s="33"/>
      <c r="B685" s="34"/>
      <c r="C685" s="35"/>
      <c r="D685" s="194" t="s">
        <v>141</v>
      </c>
      <c r="E685" s="35"/>
      <c r="F685" s="210" t="s">
        <v>988</v>
      </c>
      <c r="G685" s="35"/>
      <c r="H685" s="35"/>
      <c r="I685" s="196"/>
      <c r="J685" s="35"/>
      <c r="K685" s="35"/>
      <c r="L685" s="38"/>
      <c r="M685" s="197"/>
      <c r="N685" s="198"/>
      <c r="O685" s="70"/>
      <c r="P685" s="70"/>
      <c r="Q685" s="70"/>
      <c r="R685" s="70"/>
      <c r="S685" s="70"/>
      <c r="T685" s="71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T685" s="16" t="s">
        <v>141</v>
      </c>
      <c r="AU685" s="16" t="s">
        <v>83</v>
      </c>
    </row>
    <row r="686" spans="1:65" s="2" customFormat="1" ht="16.5" customHeight="1">
      <c r="A686" s="33"/>
      <c r="B686" s="34"/>
      <c r="C686" s="181" t="s">
        <v>989</v>
      </c>
      <c r="D686" s="181" t="s">
        <v>126</v>
      </c>
      <c r="E686" s="182" t="s">
        <v>990</v>
      </c>
      <c r="F686" s="183" t="s">
        <v>991</v>
      </c>
      <c r="G686" s="184" t="s">
        <v>938</v>
      </c>
      <c r="H686" s="185">
        <v>1</v>
      </c>
      <c r="I686" s="186"/>
      <c r="J686" s="187">
        <f>ROUND(I686*H686,2)</f>
        <v>0</v>
      </c>
      <c r="K686" s="183" t="s">
        <v>130</v>
      </c>
      <c r="L686" s="38"/>
      <c r="M686" s="188" t="s">
        <v>1</v>
      </c>
      <c r="N686" s="189" t="s">
        <v>38</v>
      </c>
      <c r="O686" s="70"/>
      <c r="P686" s="190">
        <f>O686*H686</f>
        <v>0</v>
      </c>
      <c r="Q686" s="190">
        <v>0</v>
      </c>
      <c r="R686" s="190">
        <f>Q686*H686</f>
        <v>0</v>
      </c>
      <c r="S686" s="190">
        <v>0</v>
      </c>
      <c r="T686" s="191">
        <f>S686*H686</f>
        <v>0</v>
      </c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R686" s="192" t="s">
        <v>939</v>
      </c>
      <c r="AT686" s="192" t="s">
        <v>126</v>
      </c>
      <c r="AU686" s="192" t="s">
        <v>83</v>
      </c>
      <c r="AY686" s="16" t="s">
        <v>124</v>
      </c>
      <c r="BE686" s="193">
        <f>IF(N686="základní",J686,0)</f>
        <v>0</v>
      </c>
      <c r="BF686" s="193">
        <f>IF(N686="snížená",J686,0)</f>
        <v>0</v>
      </c>
      <c r="BG686" s="193">
        <f>IF(N686="zákl. přenesená",J686,0)</f>
        <v>0</v>
      </c>
      <c r="BH686" s="193">
        <f>IF(N686="sníž. přenesená",J686,0)</f>
        <v>0</v>
      </c>
      <c r="BI686" s="193">
        <f>IF(N686="nulová",J686,0)</f>
        <v>0</v>
      </c>
      <c r="BJ686" s="16" t="s">
        <v>81</v>
      </c>
      <c r="BK686" s="193">
        <f>ROUND(I686*H686,2)</f>
        <v>0</v>
      </c>
      <c r="BL686" s="16" t="s">
        <v>939</v>
      </c>
      <c r="BM686" s="192" t="s">
        <v>992</v>
      </c>
    </row>
    <row r="687" spans="1:65" s="2" customFormat="1" ht="11.25">
      <c r="A687" s="33"/>
      <c r="B687" s="34"/>
      <c r="C687" s="35"/>
      <c r="D687" s="194" t="s">
        <v>133</v>
      </c>
      <c r="E687" s="35"/>
      <c r="F687" s="195" t="s">
        <v>991</v>
      </c>
      <c r="G687" s="35"/>
      <c r="H687" s="35"/>
      <c r="I687" s="196"/>
      <c r="J687" s="35"/>
      <c r="K687" s="35"/>
      <c r="L687" s="38"/>
      <c r="M687" s="197"/>
      <c r="N687" s="198"/>
      <c r="O687" s="70"/>
      <c r="P687" s="70"/>
      <c r="Q687" s="70"/>
      <c r="R687" s="70"/>
      <c r="S687" s="70"/>
      <c r="T687" s="71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T687" s="16" t="s">
        <v>133</v>
      </c>
      <c r="AU687" s="16" t="s">
        <v>83</v>
      </c>
    </row>
    <row r="688" spans="1:65" s="2" customFormat="1" ht="29.25">
      <c r="A688" s="33"/>
      <c r="B688" s="34"/>
      <c r="C688" s="35"/>
      <c r="D688" s="194" t="s">
        <v>141</v>
      </c>
      <c r="E688" s="35"/>
      <c r="F688" s="210" t="s">
        <v>993</v>
      </c>
      <c r="G688" s="35"/>
      <c r="H688" s="35"/>
      <c r="I688" s="196"/>
      <c r="J688" s="35"/>
      <c r="K688" s="35"/>
      <c r="L688" s="38"/>
      <c r="M688" s="197"/>
      <c r="N688" s="198"/>
      <c r="O688" s="70"/>
      <c r="P688" s="70"/>
      <c r="Q688" s="70"/>
      <c r="R688" s="70"/>
      <c r="S688" s="70"/>
      <c r="T688" s="71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T688" s="16" t="s">
        <v>141</v>
      </c>
      <c r="AU688" s="16" t="s">
        <v>83</v>
      </c>
    </row>
    <row r="689" spans="1:65" s="12" customFormat="1" ht="22.9" customHeight="1">
      <c r="B689" s="165"/>
      <c r="C689" s="166"/>
      <c r="D689" s="167" t="s">
        <v>72</v>
      </c>
      <c r="E689" s="179" t="s">
        <v>994</v>
      </c>
      <c r="F689" s="179" t="s">
        <v>995</v>
      </c>
      <c r="G689" s="166"/>
      <c r="H689" s="166"/>
      <c r="I689" s="169"/>
      <c r="J689" s="180">
        <f>BK689</f>
        <v>0</v>
      </c>
      <c r="K689" s="166"/>
      <c r="L689" s="171"/>
      <c r="M689" s="172"/>
      <c r="N689" s="173"/>
      <c r="O689" s="173"/>
      <c r="P689" s="174">
        <f>SUM(P690:P695)</f>
        <v>0</v>
      </c>
      <c r="Q689" s="173"/>
      <c r="R689" s="174">
        <f>SUM(R690:R695)</f>
        <v>0</v>
      </c>
      <c r="S689" s="173"/>
      <c r="T689" s="175">
        <f>SUM(T690:T695)</f>
        <v>0</v>
      </c>
      <c r="AR689" s="176" t="s">
        <v>161</v>
      </c>
      <c r="AT689" s="177" t="s">
        <v>72</v>
      </c>
      <c r="AU689" s="177" t="s">
        <v>81</v>
      </c>
      <c r="AY689" s="176" t="s">
        <v>124</v>
      </c>
      <c r="BK689" s="178">
        <f>SUM(BK690:BK695)</f>
        <v>0</v>
      </c>
    </row>
    <row r="690" spans="1:65" s="2" customFormat="1" ht="16.5" customHeight="1">
      <c r="A690" s="33"/>
      <c r="B690" s="34"/>
      <c r="C690" s="181" t="s">
        <v>996</v>
      </c>
      <c r="D690" s="181" t="s">
        <v>126</v>
      </c>
      <c r="E690" s="182" t="s">
        <v>997</v>
      </c>
      <c r="F690" s="183" t="s">
        <v>998</v>
      </c>
      <c r="G690" s="184" t="s">
        <v>938</v>
      </c>
      <c r="H690" s="185">
        <v>1</v>
      </c>
      <c r="I690" s="186"/>
      <c r="J690" s="187">
        <f>ROUND(I690*H690,2)</f>
        <v>0</v>
      </c>
      <c r="K690" s="183" t="s">
        <v>130</v>
      </c>
      <c r="L690" s="38"/>
      <c r="M690" s="188" t="s">
        <v>1</v>
      </c>
      <c r="N690" s="189" t="s">
        <v>38</v>
      </c>
      <c r="O690" s="70"/>
      <c r="P690" s="190">
        <f>O690*H690</f>
        <v>0</v>
      </c>
      <c r="Q690" s="190">
        <v>0</v>
      </c>
      <c r="R690" s="190">
        <f>Q690*H690</f>
        <v>0</v>
      </c>
      <c r="S690" s="190">
        <v>0</v>
      </c>
      <c r="T690" s="191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92" t="s">
        <v>939</v>
      </c>
      <c r="AT690" s="192" t="s">
        <v>126</v>
      </c>
      <c r="AU690" s="192" t="s">
        <v>83</v>
      </c>
      <c r="AY690" s="16" t="s">
        <v>124</v>
      </c>
      <c r="BE690" s="193">
        <f>IF(N690="základní",J690,0)</f>
        <v>0</v>
      </c>
      <c r="BF690" s="193">
        <f>IF(N690="snížená",J690,0)</f>
        <v>0</v>
      </c>
      <c r="BG690" s="193">
        <f>IF(N690="zákl. přenesená",J690,0)</f>
        <v>0</v>
      </c>
      <c r="BH690" s="193">
        <f>IF(N690="sníž. přenesená",J690,0)</f>
        <v>0</v>
      </c>
      <c r="BI690" s="193">
        <f>IF(N690="nulová",J690,0)</f>
        <v>0</v>
      </c>
      <c r="BJ690" s="16" t="s">
        <v>81</v>
      </c>
      <c r="BK690" s="193">
        <f>ROUND(I690*H690,2)</f>
        <v>0</v>
      </c>
      <c r="BL690" s="16" t="s">
        <v>939</v>
      </c>
      <c r="BM690" s="192" t="s">
        <v>999</v>
      </c>
    </row>
    <row r="691" spans="1:65" s="2" customFormat="1" ht="11.25">
      <c r="A691" s="33"/>
      <c r="B691" s="34"/>
      <c r="C691" s="35"/>
      <c r="D691" s="194" t="s">
        <v>133</v>
      </c>
      <c r="E691" s="35"/>
      <c r="F691" s="195" t="s">
        <v>998</v>
      </c>
      <c r="G691" s="35"/>
      <c r="H691" s="35"/>
      <c r="I691" s="196"/>
      <c r="J691" s="35"/>
      <c r="K691" s="35"/>
      <c r="L691" s="38"/>
      <c r="M691" s="197"/>
      <c r="N691" s="198"/>
      <c r="O691" s="70"/>
      <c r="P691" s="70"/>
      <c r="Q691" s="70"/>
      <c r="R691" s="70"/>
      <c r="S691" s="70"/>
      <c r="T691" s="71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T691" s="16" t="s">
        <v>133</v>
      </c>
      <c r="AU691" s="16" t="s">
        <v>83</v>
      </c>
    </row>
    <row r="692" spans="1:65" s="2" customFormat="1" ht="58.5">
      <c r="A692" s="33"/>
      <c r="B692" s="34"/>
      <c r="C692" s="35"/>
      <c r="D692" s="194" t="s">
        <v>141</v>
      </c>
      <c r="E692" s="35"/>
      <c r="F692" s="210" t="s">
        <v>1000</v>
      </c>
      <c r="G692" s="35"/>
      <c r="H692" s="35"/>
      <c r="I692" s="196"/>
      <c r="J692" s="35"/>
      <c r="K692" s="35"/>
      <c r="L692" s="38"/>
      <c r="M692" s="197"/>
      <c r="N692" s="198"/>
      <c r="O692" s="70"/>
      <c r="P692" s="70"/>
      <c r="Q692" s="70"/>
      <c r="R692" s="70"/>
      <c r="S692" s="70"/>
      <c r="T692" s="71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T692" s="16" t="s">
        <v>141</v>
      </c>
      <c r="AU692" s="16" t="s">
        <v>83</v>
      </c>
    </row>
    <row r="693" spans="1:65" s="2" customFormat="1" ht="16.5" customHeight="1">
      <c r="A693" s="33"/>
      <c r="B693" s="34"/>
      <c r="C693" s="181" t="s">
        <v>1001</v>
      </c>
      <c r="D693" s="181" t="s">
        <v>126</v>
      </c>
      <c r="E693" s="182" t="s">
        <v>1002</v>
      </c>
      <c r="F693" s="183" t="s">
        <v>1003</v>
      </c>
      <c r="G693" s="184" t="s">
        <v>938</v>
      </c>
      <c r="H693" s="185">
        <v>1</v>
      </c>
      <c r="I693" s="186"/>
      <c r="J693" s="187">
        <f>ROUND(I693*H693,2)</f>
        <v>0</v>
      </c>
      <c r="K693" s="183" t="s">
        <v>130</v>
      </c>
      <c r="L693" s="38"/>
      <c r="M693" s="188" t="s">
        <v>1</v>
      </c>
      <c r="N693" s="189" t="s">
        <v>38</v>
      </c>
      <c r="O693" s="70"/>
      <c r="P693" s="190">
        <f>O693*H693</f>
        <v>0</v>
      </c>
      <c r="Q693" s="190">
        <v>0</v>
      </c>
      <c r="R693" s="190">
        <f>Q693*H693</f>
        <v>0</v>
      </c>
      <c r="S693" s="190">
        <v>0</v>
      </c>
      <c r="T693" s="191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192" t="s">
        <v>939</v>
      </c>
      <c r="AT693" s="192" t="s">
        <v>126</v>
      </c>
      <c r="AU693" s="192" t="s">
        <v>83</v>
      </c>
      <c r="AY693" s="16" t="s">
        <v>124</v>
      </c>
      <c r="BE693" s="193">
        <f>IF(N693="základní",J693,0)</f>
        <v>0</v>
      </c>
      <c r="BF693" s="193">
        <f>IF(N693="snížená",J693,0)</f>
        <v>0</v>
      </c>
      <c r="BG693" s="193">
        <f>IF(N693="zákl. přenesená",J693,0)</f>
        <v>0</v>
      </c>
      <c r="BH693" s="193">
        <f>IF(N693="sníž. přenesená",J693,0)</f>
        <v>0</v>
      </c>
      <c r="BI693" s="193">
        <f>IF(N693="nulová",J693,0)</f>
        <v>0</v>
      </c>
      <c r="BJ693" s="16" t="s">
        <v>81</v>
      </c>
      <c r="BK693" s="193">
        <f>ROUND(I693*H693,2)</f>
        <v>0</v>
      </c>
      <c r="BL693" s="16" t="s">
        <v>939</v>
      </c>
      <c r="BM693" s="192" t="s">
        <v>1004</v>
      </c>
    </row>
    <row r="694" spans="1:65" s="2" customFormat="1" ht="11.25">
      <c r="A694" s="33"/>
      <c r="B694" s="34"/>
      <c r="C694" s="35"/>
      <c r="D694" s="194" t="s">
        <v>133</v>
      </c>
      <c r="E694" s="35"/>
      <c r="F694" s="195" t="s">
        <v>1003</v>
      </c>
      <c r="G694" s="35"/>
      <c r="H694" s="35"/>
      <c r="I694" s="196"/>
      <c r="J694" s="35"/>
      <c r="K694" s="35"/>
      <c r="L694" s="38"/>
      <c r="M694" s="197"/>
      <c r="N694" s="198"/>
      <c r="O694" s="70"/>
      <c r="P694" s="70"/>
      <c r="Q694" s="70"/>
      <c r="R694" s="70"/>
      <c r="S694" s="70"/>
      <c r="T694" s="71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T694" s="16" t="s">
        <v>133</v>
      </c>
      <c r="AU694" s="16" t="s">
        <v>83</v>
      </c>
    </row>
    <row r="695" spans="1:65" s="2" customFormat="1" ht="39">
      <c r="A695" s="33"/>
      <c r="B695" s="34"/>
      <c r="C695" s="35"/>
      <c r="D695" s="194" t="s">
        <v>141</v>
      </c>
      <c r="E695" s="35"/>
      <c r="F695" s="210" t="s">
        <v>1005</v>
      </c>
      <c r="G695" s="35"/>
      <c r="H695" s="35"/>
      <c r="I695" s="196"/>
      <c r="J695" s="35"/>
      <c r="K695" s="35"/>
      <c r="L695" s="38"/>
      <c r="M695" s="197"/>
      <c r="N695" s="198"/>
      <c r="O695" s="70"/>
      <c r="P695" s="70"/>
      <c r="Q695" s="70"/>
      <c r="R695" s="70"/>
      <c r="S695" s="70"/>
      <c r="T695" s="71"/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T695" s="16" t="s">
        <v>141</v>
      </c>
      <c r="AU695" s="16" t="s">
        <v>83</v>
      </c>
    </row>
    <row r="696" spans="1:65" s="12" customFormat="1" ht="22.9" customHeight="1">
      <c r="B696" s="165"/>
      <c r="C696" s="166"/>
      <c r="D696" s="167" t="s">
        <v>72</v>
      </c>
      <c r="E696" s="179" t="s">
        <v>1006</v>
      </c>
      <c r="F696" s="179" t="s">
        <v>1007</v>
      </c>
      <c r="G696" s="166"/>
      <c r="H696" s="166"/>
      <c r="I696" s="169"/>
      <c r="J696" s="180">
        <f>BK696</f>
        <v>0</v>
      </c>
      <c r="K696" s="166"/>
      <c r="L696" s="171"/>
      <c r="M696" s="172"/>
      <c r="N696" s="173"/>
      <c r="O696" s="173"/>
      <c r="P696" s="174">
        <f>SUM(P697:P699)</f>
        <v>0</v>
      </c>
      <c r="Q696" s="173"/>
      <c r="R696" s="174">
        <f>SUM(R697:R699)</f>
        <v>0</v>
      </c>
      <c r="S696" s="173"/>
      <c r="T696" s="175">
        <f>SUM(T697:T699)</f>
        <v>0</v>
      </c>
      <c r="AR696" s="176" t="s">
        <v>161</v>
      </c>
      <c r="AT696" s="177" t="s">
        <v>72</v>
      </c>
      <c r="AU696" s="177" t="s">
        <v>81</v>
      </c>
      <c r="AY696" s="176" t="s">
        <v>124</v>
      </c>
      <c r="BK696" s="178">
        <f>SUM(BK697:BK699)</f>
        <v>0</v>
      </c>
    </row>
    <row r="697" spans="1:65" s="2" customFormat="1" ht="16.5" customHeight="1">
      <c r="A697" s="33"/>
      <c r="B697" s="34"/>
      <c r="C697" s="181" t="s">
        <v>1008</v>
      </c>
      <c r="D697" s="181" t="s">
        <v>126</v>
      </c>
      <c r="E697" s="182" t="s">
        <v>1009</v>
      </c>
      <c r="F697" s="183" t="s">
        <v>1007</v>
      </c>
      <c r="G697" s="184" t="s">
        <v>938</v>
      </c>
      <c r="H697" s="185">
        <v>1</v>
      </c>
      <c r="I697" s="186"/>
      <c r="J697" s="187">
        <f>ROUND(I697*H697,2)</f>
        <v>0</v>
      </c>
      <c r="K697" s="183" t="s">
        <v>130</v>
      </c>
      <c r="L697" s="38"/>
      <c r="M697" s="188" t="s">
        <v>1</v>
      </c>
      <c r="N697" s="189" t="s">
        <v>38</v>
      </c>
      <c r="O697" s="70"/>
      <c r="P697" s="190">
        <f>O697*H697</f>
        <v>0</v>
      </c>
      <c r="Q697" s="190">
        <v>0</v>
      </c>
      <c r="R697" s="190">
        <f>Q697*H697</f>
        <v>0</v>
      </c>
      <c r="S697" s="190">
        <v>0</v>
      </c>
      <c r="T697" s="191">
        <f>S697*H697</f>
        <v>0</v>
      </c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R697" s="192" t="s">
        <v>939</v>
      </c>
      <c r="AT697" s="192" t="s">
        <v>126</v>
      </c>
      <c r="AU697" s="192" t="s">
        <v>83</v>
      </c>
      <c r="AY697" s="16" t="s">
        <v>124</v>
      </c>
      <c r="BE697" s="193">
        <f>IF(N697="základní",J697,0)</f>
        <v>0</v>
      </c>
      <c r="BF697" s="193">
        <f>IF(N697="snížená",J697,0)</f>
        <v>0</v>
      </c>
      <c r="BG697" s="193">
        <f>IF(N697="zákl. přenesená",J697,0)</f>
        <v>0</v>
      </c>
      <c r="BH697" s="193">
        <f>IF(N697="sníž. přenesená",J697,0)</f>
        <v>0</v>
      </c>
      <c r="BI697" s="193">
        <f>IF(N697="nulová",J697,0)</f>
        <v>0</v>
      </c>
      <c r="BJ697" s="16" t="s">
        <v>81</v>
      </c>
      <c r="BK697" s="193">
        <f>ROUND(I697*H697,2)</f>
        <v>0</v>
      </c>
      <c r="BL697" s="16" t="s">
        <v>939</v>
      </c>
      <c r="BM697" s="192" t="s">
        <v>1010</v>
      </c>
    </row>
    <row r="698" spans="1:65" s="2" customFormat="1" ht="11.25">
      <c r="A698" s="33"/>
      <c r="B698" s="34"/>
      <c r="C698" s="35"/>
      <c r="D698" s="194" t="s">
        <v>133</v>
      </c>
      <c r="E698" s="35"/>
      <c r="F698" s="195" t="s">
        <v>1007</v>
      </c>
      <c r="G698" s="35"/>
      <c r="H698" s="35"/>
      <c r="I698" s="196"/>
      <c r="J698" s="35"/>
      <c r="K698" s="35"/>
      <c r="L698" s="38"/>
      <c r="M698" s="197"/>
      <c r="N698" s="198"/>
      <c r="O698" s="70"/>
      <c r="P698" s="70"/>
      <c r="Q698" s="70"/>
      <c r="R698" s="70"/>
      <c r="S698" s="70"/>
      <c r="T698" s="71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T698" s="16" t="s">
        <v>133</v>
      </c>
      <c r="AU698" s="16" t="s">
        <v>83</v>
      </c>
    </row>
    <row r="699" spans="1:65" s="2" customFormat="1" ht="58.5">
      <c r="A699" s="33"/>
      <c r="B699" s="34"/>
      <c r="C699" s="35"/>
      <c r="D699" s="194" t="s">
        <v>141</v>
      </c>
      <c r="E699" s="35"/>
      <c r="F699" s="210" t="s">
        <v>1011</v>
      </c>
      <c r="G699" s="35"/>
      <c r="H699" s="35"/>
      <c r="I699" s="196"/>
      <c r="J699" s="35"/>
      <c r="K699" s="35"/>
      <c r="L699" s="38"/>
      <c r="M699" s="197"/>
      <c r="N699" s="198"/>
      <c r="O699" s="70"/>
      <c r="P699" s="70"/>
      <c r="Q699" s="70"/>
      <c r="R699" s="70"/>
      <c r="S699" s="70"/>
      <c r="T699" s="71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T699" s="16" t="s">
        <v>141</v>
      </c>
      <c r="AU699" s="16" t="s">
        <v>83</v>
      </c>
    </row>
    <row r="700" spans="1:65" s="12" customFormat="1" ht="22.9" customHeight="1">
      <c r="B700" s="165"/>
      <c r="C700" s="166"/>
      <c r="D700" s="167" t="s">
        <v>72</v>
      </c>
      <c r="E700" s="179" t="s">
        <v>1012</v>
      </c>
      <c r="F700" s="179" t="s">
        <v>1013</v>
      </c>
      <c r="G700" s="166"/>
      <c r="H700" s="166"/>
      <c r="I700" s="169"/>
      <c r="J700" s="180">
        <f>BK700</f>
        <v>0</v>
      </c>
      <c r="K700" s="166"/>
      <c r="L700" s="171"/>
      <c r="M700" s="172"/>
      <c r="N700" s="173"/>
      <c r="O700" s="173"/>
      <c r="P700" s="174">
        <f>SUM(P701:P715)</f>
        <v>0</v>
      </c>
      <c r="Q700" s="173"/>
      <c r="R700" s="174">
        <f>SUM(R701:R715)</f>
        <v>0</v>
      </c>
      <c r="S700" s="173"/>
      <c r="T700" s="175">
        <f>SUM(T701:T715)</f>
        <v>0</v>
      </c>
      <c r="AR700" s="176" t="s">
        <v>161</v>
      </c>
      <c r="AT700" s="177" t="s">
        <v>72</v>
      </c>
      <c r="AU700" s="177" t="s">
        <v>81</v>
      </c>
      <c r="AY700" s="176" t="s">
        <v>124</v>
      </c>
      <c r="BK700" s="178">
        <f>SUM(BK701:BK715)</f>
        <v>0</v>
      </c>
    </row>
    <row r="701" spans="1:65" s="2" customFormat="1" ht="16.5" customHeight="1">
      <c r="A701" s="33"/>
      <c r="B701" s="34"/>
      <c r="C701" s="181" t="s">
        <v>1014</v>
      </c>
      <c r="D701" s="181" t="s">
        <v>126</v>
      </c>
      <c r="E701" s="182" t="s">
        <v>1015</v>
      </c>
      <c r="F701" s="183" t="s">
        <v>1016</v>
      </c>
      <c r="G701" s="184" t="s">
        <v>938</v>
      </c>
      <c r="H701" s="185">
        <v>1</v>
      </c>
      <c r="I701" s="186"/>
      <c r="J701" s="187">
        <f>ROUND(I701*H701,2)</f>
        <v>0</v>
      </c>
      <c r="K701" s="183" t="s">
        <v>130</v>
      </c>
      <c r="L701" s="38"/>
      <c r="M701" s="188" t="s">
        <v>1</v>
      </c>
      <c r="N701" s="189" t="s">
        <v>38</v>
      </c>
      <c r="O701" s="70"/>
      <c r="P701" s="190">
        <f>O701*H701</f>
        <v>0</v>
      </c>
      <c r="Q701" s="190">
        <v>0</v>
      </c>
      <c r="R701" s="190">
        <f>Q701*H701</f>
        <v>0</v>
      </c>
      <c r="S701" s="190">
        <v>0</v>
      </c>
      <c r="T701" s="191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92" t="s">
        <v>939</v>
      </c>
      <c r="AT701" s="192" t="s">
        <v>126</v>
      </c>
      <c r="AU701" s="192" t="s">
        <v>83</v>
      </c>
      <c r="AY701" s="16" t="s">
        <v>124</v>
      </c>
      <c r="BE701" s="193">
        <f>IF(N701="základní",J701,0)</f>
        <v>0</v>
      </c>
      <c r="BF701" s="193">
        <f>IF(N701="snížená",J701,0)</f>
        <v>0</v>
      </c>
      <c r="BG701" s="193">
        <f>IF(N701="zákl. přenesená",J701,0)</f>
        <v>0</v>
      </c>
      <c r="BH701" s="193">
        <f>IF(N701="sníž. přenesená",J701,0)</f>
        <v>0</v>
      </c>
      <c r="BI701" s="193">
        <f>IF(N701="nulová",J701,0)</f>
        <v>0</v>
      </c>
      <c r="BJ701" s="16" t="s">
        <v>81</v>
      </c>
      <c r="BK701" s="193">
        <f>ROUND(I701*H701,2)</f>
        <v>0</v>
      </c>
      <c r="BL701" s="16" t="s">
        <v>939</v>
      </c>
      <c r="BM701" s="192" t="s">
        <v>1017</v>
      </c>
    </row>
    <row r="702" spans="1:65" s="2" customFormat="1" ht="11.25">
      <c r="A702" s="33"/>
      <c r="B702" s="34"/>
      <c r="C702" s="35"/>
      <c r="D702" s="194" t="s">
        <v>133</v>
      </c>
      <c r="E702" s="35"/>
      <c r="F702" s="195" t="s">
        <v>1016</v>
      </c>
      <c r="G702" s="35"/>
      <c r="H702" s="35"/>
      <c r="I702" s="196"/>
      <c r="J702" s="35"/>
      <c r="K702" s="35"/>
      <c r="L702" s="38"/>
      <c r="M702" s="197"/>
      <c r="N702" s="198"/>
      <c r="O702" s="70"/>
      <c r="P702" s="70"/>
      <c r="Q702" s="70"/>
      <c r="R702" s="70"/>
      <c r="S702" s="70"/>
      <c r="T702" s="71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T702" s="16" t="s">
        <v>133</v>
      </c>
      <c r="AU702" s="16" t="s">
        <v>83</v>
      </c>
    </row>
    <row r="703" spans="1:65" s="2" customFormat="1" ht="68.25">
      <c r="A703" s="33"/>
      <c r="B703" s="34"/>
      <c r="C703" s="35"/>
      <c r="D703" s="194" t="s">
        <v>141</v>
      </c>
      <c r="E703" s="35"/>
      <c r="F703" s="210" t="s">
        <v>1018</v>
      </c>
      <c r="G703" s="35"/>
      <c r="H703" s="35"/>
      <c r="I703" s="196"/>
      <c r="J703" s="35"/>
      <c r="K703" s="35"/>
      <c r="L703" s="38"/>
      <c r="M703" s="197"/>
      <c r="N703" s="198"/>
      <c r="O703" s="70"/>
      <c r="P703" s="70"/>
      <c r="Q703" s="70"/>
      <c r="R703" s="70"/>
      <c r="S703" s="70"/>
      <c r="T703" s="71"/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T703" s="16" t="s">
        <v>141</v>
      </c>
      <c r="AU703" s="16" t="s">
        <v>83</v>
      </c>
    </row>
    <row r="704" spans="1:65" s="2" customFormat="1" ht="16.5" customHeight="1">
      <c r="A704" s="33"/>
      <c r="B704" s="34"/>
      <c r="C704" s="181" t="s">
        <v>1019</v>
      </c>
      <c r="D704" s="181" t="s">
        <v>126</v>
      </c>
      <c r="E704" s="182" t="s">
        <v>1020</v>
      </c>
      <c r="F704" s="183" t="s">
        <v>1021</v>
      </c>
      <c r="G704" s="184" t="s">
        <v>938</v>
      </c>
      <c r="H704" s="185">
        <v>1</v>
      </c>
      <c r="I704" s="186"/>
      <c r="J704" s="187">
        <f>ROUND(I704*H704,2)</f>
        <v>0</v>
      </c>
      <c r="K704" s="183" t="s">
        <v>130</v>
      </c>
      <c r="L704" s="38"/>
      <c r="M704" s="188" t="s">
        <v>1</v>
      </c>
      <c r="N704" s="189" t="s">
        <v>38</v>
      </c>
      <c r="O704" s="70"/>
      <c r="P704" s="190">
        <f>O704*H704</f>
        <v>0</v>
      </c>
      <c r="Q704" s="190">
        <v>0</v>
      </c>
      <c r="R704" s="190">
        <f>Q704*H704</f>
        <v>0</v>
      </c>
      <c r="S704" s="190">
        <v>0</v>
      </c>
      <c r="T704" s="191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192" t="s">
        <v>939</v>
      </c>
      <c r="AT704" s="192" t="s">
        <v>126</v>
      </c>
      <c r="AU704" s="192" t="s">
        <v>83</v>
      </c>
      <c r="AY704" s="16" t="s">
        <v>124</v>
      </c>
      <c r="BE704" s="193">
        <f>IF(N704="základní",J704,0)</f>
        <v>0</v>
      </c>
      <c r="BF704" s="193">
        <f>IF(N704="snížená",J704,0)</f>
        <v>0</v>
      </c>
      <c r="BG704" s="193">
        <f>IF(N704="zákl. přenesená",J704,0)</f>
        <v>0</v>
      </c>
      <c r="BH704" s="193">
        <f>IF(N704="sníž. přenesená",J704,0)</f>
        <v>0</v>
      </c>
      <c r="BI704" s="193">
        <f>IF(N704="nulová",J704,0)</f>
        <v>0</v>
      </c>
      <c r="BJ704" s="16" t="s">
        <v>81</v>
      </c>
      <c r="BK704" s="193">
        <f>ROUND(I704*H704,2)</f>
        <v>0</v>
      </c>
      <c r="BL704" s="16" t="s">
        <v>939</v>
      </c>
      <c r="BM704" s="192" t="s">
        <v>1022</v>
      </c>
    </row>
    <row r="705" spans="1:65" s="2" customFormat="1" ht="11.25">
      <c r="A705" s="33"/>
      <c r="B705" s="34"/>
      <c r="C705" s="35"/>
      <c r="D705" s="194" t="s">
        <v>133</v>
      </c>
      <c r="E705" s="35"/>
      <c r="F705" s="195" t="s">
        <v>1021</v>
      </c>
      <c r="G705" s="35"/>
      <c r="H705" s="35"/>
      <c r="I705" s="196"/>
      <c r="J705" s="35"/>
      <c r="K705" s="35"/>
      <c r="L705" s="38"/>
      <c r="M705" s="197"/>
      <c r="N705" s="198"/>
      <c r="O705" s="70"/>
      <c r="P705" s="70"/>
      <c r="Q705" s="70"/>
      <c r="R705" s="70"/>
      <c r="S705" s="70"/>
      <c r="T705" s="71"/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T705" s="16" t="s">
        <v>133</v>
      </c>
      <c r="AU705" s="16" t="s">
        <v>83</v>
      </c>
    </row>
    <row r="706" spans="1:65" s="2" customFormat="1" ht="87.75">
      <c r="A706" s="33"/>
      <c r="B706" s="34"/>
      <c r="C706" s="35"/>
      <c r="D706" s="194" t="s">
        <v>141</v>
      </c>
      <c r="E706" s="35"/>
      <c r="F706" s="210" t="s">
        <v>1023</v>
      </c>
      <c r="G706" s="35"/>
      <c r="H706" s="35"/>
      <c r="I706" s="196"/>
      <c r="J706" s="35"/>
      <c r="K706" s="35"/>
      <c r="L706" s="38"/>
      <c r="M706" s="197"/>
      <c r="N706" s="198"/>
      <c r="O706" s="70"/>
      <c r="P706" s="70"/>
      <c r="Q706" s="70"/>
      <c r="R706" s="70"/>
      <c r="S706" s="70"/>
      <c r="T706" s="71"/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T706" s="16" t="s">
        <v>141</v>
      </c>
      <c r="AU706" s="16" t="s">
        <v>83</v>
      </c>
    </row>
    <row r="707" spans="1:65" s="2" customFormat="1" ht="16.5" customHeight="1">
      <c r="A707" s="33"/>
      <c r="B707" s="34"/>
      <c r="C707" s="181" t="s">
        <v>1024</v>
      </c>
      <c r="D707" s="181" t="s">
        <v>126</v>
      </c>
      <c r="E707" s="182" t="s">
        <v>1025</v>
      </c>
      <c r="F707" s="183" t="s">
        <v>1026</v>
      </c>
      <c r="G707" s="184" t="s">
        <v>938</v>
      </c>
      <c r="H707" s="185">
        <v>1</v>
      </c>
      <c r="I707" s="186"/>
      <c r="J707" s="187">
        <f>ROUND(I707*H707,2)</f>
        <v>0</v>
      </c>
      <c r="K707" s="183" t="s">
        <v>130</v>
      </c>
      <c r="L707" s="38"/>
      <c r="M707" s="188" t="s">
        <v>1</v>
      </c>
      <c r="N707" s="189" t="s">
        <v>38</v>
      </c>
      <c r="O707" s="70"/>
      <c r="P707" s="190">
        <f>O707*H707</f>
        <v>0</v>
      </c>
      <c r="Q707" s="190">
        <v>0</v>
      </c>
      <c r="R707" s="190">
        <f>Q707*H707</f>
        <v>0</v>
      </c>
      <c r="S707" s="190">
        <v>0</v>
      </c>
      <c r="T707" s="191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192" t="s">
        <v>939</v>
      </c>
      <c r="AT707" s="192" t="s">
        <v>126</v>
      </c>
      <c r="AU707" s="192" t="s">
        <v>83</v>
      </c>
      <c r="AY707" s="16" t="s">
        <v>124</v>
      </c>
      <c r="BE707" s="193">
        <f>IF(N707="základní",J707,0)</f>
        <v>0</v>
      </c>
      <c r="BF707" s="193">
        <f>IF(N707="snížená",J707,0)</f>
        <v>0</v>
      </c>
      <c r="BG707" s="193">
        <f>IF(N707="zákl. přenesená",J707,0)</f>
        <v>0</v>
      </c>
      <c r="BH707" s="193">
        <f>IF(N707="sníž. přenesená",J707,0)</f>
        <v>0</v>
      </c>
      <c r="BI707" s="193">
        <f>IF(N707="nulová",J707,0)</f>
        <v>0</v>
      </c>
      <c r="BJ707" s="16" t="s">
        <v>81</v>
      </c>
      <c r="BK707" s="193">
        <f>ROUND(I707*H707,2)</f>
        <v>0</v>
      </c>
      <c r="BL707" s="16" t="s">
        <v>939</v>
      </c>
      <c r="BM707" s="192" t="s">
        <v>1027</v>
      </c>
    </row>
    <row r="708" spans="1:65" s="2" customFormat="1" ht="11.25">
      <c r="A708" s="33"/>
      <c r="B708" s="34"/>
      <c r="C708" s="35"/>
      <c r="D708" s="194" t="s">
        <v>133</v>
      </c>
      <c r="E708" s="35"/>
      <c r="F708" s="195" t="s">
        <v>1026</v>
      </c>
      <c r="G708" s="35"/>
      <c r="H708" s="35"/>
      <c r="I708" s="196"/>
      <c r="J708" s="35"/>
      <c r="K708" s="35"/>
      <c r="L708" s="38"/>
      <c r="M708" s="197"/>
      <c r="N708" s="198"/>
      <c r="O708" s="70"/>
      <c r="P708" s="70"/>
      <c r="Q708" s="70"/>
      <c r="R708" s="70"/>
      <c r="S708" s="70"/>
      <c r="T708" s="71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T708" s="16" t="s">
        <v>133</v>
      </c>
      <c r="AU708" s="16" t="s">
        <v>83</v>
      </c>
    </row>
    <row r="709" spans="1:65" s="2" customFormat="1" ht="97.5">
      <c r="A709" s="33"/>
      <c r="B709" s="34"/>
      <c r="C709" s="35"/>
      <c r="D709" s="194" t="s">
        <v>141</v>
      </c>
      <c r="E709" s="35"/>
      <c r="F709" s="210" t="s">
        <v>1028</v>
      </c>
      <c r="G709" s="35"/>
      <c r="H709" s="35"/>
      <c r="I709" s="196"/>
      <c r="J709" s="35"/>
      <c r="K709" s="35"/>
      <c r="L709" s="38"/>
      <c r="M709" s="197"/>
      <c r="N709" s="198"/>
      <c r="O709" s="70"/>
      <c r="P709" s="70"/>
      <c r="Q709" s="70"/>
      <c r="R709" s="70"/>
      <c r="S709" s="70"/>
      <c r="T709" s="71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T709" s="16" t="s">
        <v>141</v>
      </c>
      <c r="AU709" s="16" t="s">
        <v>83</v>
      </c>
    </row>
    <row r="710" spans="1:65" s="2" customFormat="1" ht="16.5" customHeight="1">
      <c r="A710" s="33"/>
      <c r="B710" s="34"/>
      <c r="C710" s="181" t="s">
        <v>1029</v>
      </c>
      <c r="D710" s="181" t="s">
        <v>126</v>
      </c>
      <c r="E710" s="182" t="s">
        <v>1030</v>
      </c>
      <c r="F710" s="183" t="s">
        <v>1031</v>
      </c>
      <c r="G710" s="184" t="s">
        <v>938</v>
      </c>
      <c r="H710" s="185">
        <v>1</v>
      </c>
      <c r="I710" s="186"/>
      <c r="J710" s="187">
        <f>ROUND(I710*H710,2)</f>
        <v>0</v>
      </c>
      <c r="K710" s="183" t="s">
        <v>130</v>
      </c>
      <c r="L710" s="38"/>
      <c r="M710" s="188" t="s">
        <v>1</v>
      </c>
      <c r="N710" s="189" t="s">
        <v>38</v>
      </c>
      <c r="O710" s="70"/>
      <c r="P710" s="190">
        <f>O710*H710</f>
        <v>0</v>
      </c>
      <c r="Q710" s="190">
        <v>0</v>
      </c>
      <c r="R710" s="190">
        <f>Q710*H710</f>
        <v>0</v>
      </c>
      <c r="S710" s="190">
        <v>0</v>
      </c>
      <c r="T710" s="191">
        <f>S710*H710</f>
        <v>0</v>
      </c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R710" s="192" t="s">
        <v>939</v>
      </c>
      <c r="AT710" s="192" t="s">
        <v>126</v>
      </c>
      <c r="AU710" s="192" t="s">
        <v>83</v>
      </c>
      <c r="AY710" s="16" t="s">
        <v>124</v>
      </c>
      <c r="BE710" s="193">
        <f>IF(N710="základní",J710,0)</f>
        <v>0</v>
      </c>
      <c r="BF710" s="193">
        <f>IF(N710="snížená",J710,0)</f>
        <v>0</v>
      </c>
      <c r="BG710" s="193">
        <f>IF(N710="zákl. přenesená",J710,0)</f>
        <v>0</v>
      </c>
      <c r="BH710" s="193">
        <f>IF(N710="sníž. přenesená",J710,0)</f>
        <v>0</v>
      </c>
      <c r="BI710" s="193">
        <f>IF(N710="nulová",J710,0)</f>
        <v>0</v>
      </c>
      <c r="BJ710" s="16" t="s">
        <v>81</v>
      </c>
      <c r="BK710" s="193">
        <f>ROUND(I710*H710,2)</f>
        <v>0</v>
      </c>
      <c r="BL710" s="16" t="s">
        <v>939</v>
      </c>
      <c r="BM710" s="192" t="s">
        <v>1032</v>
      </c>
    </row>
    <row r="711" spans="1:65" s="2" customFormat="1" ht="11.25">
      <c r="A711" s="33"/>
      <c r="B711" s="34"/>
      <c r="C711" s="35"/>
      <c r="D711" s="194" t="s">
        <v>133</v>
      </c>
      <c r="E711" s="35"/>
      <c r="F711" s="195" t="s">
        <v>1031</v>
      </c>
      <c r="G711" s="35"/>
      <c r="H711" s="35"/>
      <c r="I711" s="196"/>
      <c r="J711" s="35"/>
      <c r="K711" s="35"/>
      <c r="L711" s="38"/>
      <c r="M711" s="197"/>
      <c r="N711" s="198"/>
      <c r="O711" s="70"/>
      <c r="P711" s="70"/>
      <c r="Q711" s="70"/>
      <c r="R711" s="70"/>
      <c r="S711" s="70"/>
      <c r="T711" s="71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T711" s="16" t="s">
        <v>133</v>
      </c>
      <c r="AU711" s="16" t="s">
        <v>83</v>
      </c>
    </row>
    <row r="712" spans="1:65" s="2" customFormat="1" ht="126.75">
      <c r="A712" s="33"/>
      <c r="B712" s="34"/>
      <c r="C712" s="35"/>
      <c r="D712" s="194" t="s">
        <v>141</v>
      </c>
      <c r="E712" s="35"/>
      <c r="F712" s="210" t="s">
        <v>1033</v>
      </c>
      <c r="G712" s="35"/>
      <c r="H712" s="35"/>
      <c r="I712" s="196"/>
      <c r="J712" s="35"/>
      <c r="K712" s="35"/>
      <c r="L712" s="38"/>
      <c r="M712" s="197"/>
      <c r="N712" s="198"/>
      <c r="O712" s="70"/>
      <c r="P712" s="70"/>
      <c r="Q712" s="70"/>
      <c r="R712" s="70"/>
      <c r="S712" s="70"/>
      <c r="T712" s="71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T712" s="16" t="s">
        <v>141</v>
      </c>
      <c r="AU712" s="16" t="s">
        <v>83</v>
      </c>
    </row>
    <row r="713" spans="1:65" s="2" customFormat="1" ht="16.5" customHeight="1">
      <c r="A713" s="33"/>
      <c r="B713" s="34"/>
      <c r="C713" s="181" t="s">
        <v>1034</v>
      </c>
      <c r="D713" s="181" t="s">
        <v>126</v>
      </c>
      <c r="E713" s="182" t="s">
        <v>1035</v>
      </c>
      <c r="F713" s="183" t="s">
        <v>1036</v>
      </c>
      <c r="G713" s="184" t="s">
        <v>938</v>
      </c>
      <c r="H713" s="185">
        <v>1</v>
      </c>
      <c r="I713" s="186"/>
      <c r="J713" s="187">
        <f>ROUND(I713*H713,2)</f>
        <v>0</v>
      </c>
      <c r="K713" s="183" t="s">
        <v>130</v>
      </c>
      <c r="L713" s="38"/>
      <c r="M713" s="188" t="s">
        <v>1</v>
      </c>
      <c r="N713" s="189" t="s">
        <v>38</v>
      </c>
      <c r="O713" s="70"/>
      <c r="P713" s="190">
        <f>O713*H713</f>
        <v>0</v>
      </c>
      <c r="Q713" s="190">
        <v>0</v>
      </c>
      <c r="R713" s="190">
        <f>Q713*H713</f>
        <v>0</v>
      </c>
      <c r="S713" s="190">
        <v>0</v>
      </c>
      <c r="T713" s="191">
        <f>S713*H713</f>
        <v>0</v>
      </c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R713" s="192" t="s">
        <v>939</v>
      </c>
      <c r="AT713" s="192" t="s">
        <v>126</v>
      </c>
      <c r="AU713" s="192" t="s">
        <v>83</v>
      </c>
      <c r="AY713" s="16" t="s">
        <v>124</v>
      </c>
      <c r="BE713" s="193">
        <f>IF(N713="základní",J713,0)</f>
        <v>0</v>
      </c>
      <c r="BF713" s="193">
        <f>IF(N713="snížená",J713,0)</f>
        <v>0</v>
      </c>
      <c r="BG713" s="193">
        <f>IF(N713="zákl. přenesená",J713,0)</f>
        <v>0</v>
      </c>
      <c r="BH713" s="193">
        <f>IF(N713="sníž. přenesená",J713,0)</f>
        <v>0</v>
      </c>
      <c r="BI713" s="193">
        <f>IF(N713="nulová",J713,0)</f>
        <v>0</v>
      </c>
      <c r="BJ713" s="16" t="s">
        <v>81</v>
      </c>
      <c r="BK713" s="193">
        <f>ROUND(I713*H713,2)</f>
        <v>0</v>
      </c>
      <c r="BL713" s="16" t="s">
        <v>939</v>
      </c>
      <c r="BM713" s="192" t="s">
        <v>1037</v>
      </c>
    </row>
    <row r="714" spans="1:65" s="2" customFormat="1" ht="11.25">
      <c r="A714" s="33"/>
      <c r="B714" s="34"/>
      <c r="C714" s="35"/>
      <c r="D714" s="194" t="s">
        <v>133</v>
      </c>
      <c r="E714" s="35"/>
      <c r="F714" s="195" t="s">
        <v>1036</v>
      </c>
      <c r="G714" s="35"/>
      <c r="H714" s="35"/>
      <c r="I714" s="196"/>
      <c r="J714" s="35"/>
      <c r="K714" s="35"/>
      <c r="L714" s="38"/>
      <c r="M714" s="197"/>
      <c r="N714" s="198"/>
      <c r="O714" s="70"/>
      <c r="P714" s="70"/>
      <c r="Q714" s="70"/>
      <c r="R714" s="70"/>
      <c r="S714" s="70"/>
      <c r="T714" s="71"/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T714" s="16" t="s">
        <v>133</v>
      </c>
      <c r="AU714" s="16" t="s">
        <v>83</v>
      </c>
    </row>
    <row r="715" spans="1:65" s="2" customFormat="1" ht="58.5">
      <c r="A715" s="33"/>
      <c r="B715" s="34"/>
      <c r="C715" s="35"/>
      <c r="D715" s="194" t="s">
        <v>141</v>
      </c>
      <c r="E715" s="35"/>
      <c r="F715" s="210" t="s">
        <v>1038</v>
      </c>
      <c r="G715" s="35"/>
      <c r="H715" s="35"/>
      <c r="I715" s="196"/>
      <c r="J715" s="35"/>
      <c r="K715" s="35"/>
      <c r="L715" s="38"/>
      <c r="M715" s="197"/>
      <c r="N715" s="198"/>
      <c r="O715" s="70"/>
      <c r="P715" s="70"/>
      <c r="Q715" s="70"/>
      <c r="R715" s="70"/>
      <c r="S715" s="70"/>
      <c r="T715" s="71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T715" s="16" t="s">
        <v>141</v>
      </c>
      <c r="AU715" s="16" t="s">
        <v>83</v>
      </c>
    </row>
    <row r="716" spans="1:65" s="12" customFormat="1" ht="22.9" customHeight="1">
      <c r="B716" s="165"/>
      <c r="C716" s="166"/>
      <c r="D716" s="167" t="s">
        <v>72</v>
      </c>
      <c r="E716" s="179" t="s">
        <v>1039</v>
      </c>
      <c r="F716" s="179" t="s">
        <v>1040</v>
      </c>
      <c r="G716" s="166"/>
      <c r="H716" s="166"/>
      <c r="I716" s="169"/>
      <c r="J716" s="180">
        <f>BK716</f>
        <v>0</v>
      </c>
      <c r="K716" s="166"/>
      <c r="L716" s="171"/>
      <c r="M716" s="172"/>
      <c r="N716" s="173"/>
      <c r="O716" s="173"/>
      <c r="P716" s="174">
        <f>SUM(P717:P719)</f>
        <v>0</v>
      </c>
      <c r="Q716" s="173"/>
      <c r="R716" s="174">
        <f>SUM(R717:R719)</f>
        <v>0</v>
      </c>
      <c r="S716" s="173"/>
      <c r="T716" s="175">
        <f>SUM(T717:T719)</f>
        <v>0</v>
      </c>
      <c r="AR716" s="176" t="s">
        <v>161</v>
      </c>
      <c r="AT716" s="177" t="s">
        <v>72</v>
      </c>
      <c r="AU716" s="177" t="s">
        <v>81</v>
      </c>
      <c r="AY716" s="176" t="s">
        <v>124</v>
      </c>
      <c r="BK716" s="178">
        <f>SUM(BK717:BK719)</f>
        <v>0</v>
      </c>
    </row>
    <row r="717" spans="1:65" s="2" customFormat="1" ht="16.5" customHeight="1">
      <c r="A717" s="33"/>
      <c r="B717" s="34"/>
      <c r="C717" s="181" t="s">
        <v>1041</v>
      </c>
      <c r="D717" s="181" t="s">
        <v>126</v>
      </c>
      <c r="E717" s="182" t="s">
        <v>1042</v>
      </c>
      <c r="F717" s="183" t="s">
        <v>1043</v>
      </c>
      <c r="G717" s="184" t="s">
        <v>938</v>
      </c>
      <c r="H717" s="185">
        <v>1</v>
      </c>
      <c r="I717" s="186"/>
      <c r="J717" s="187">
        <f>ROUND(I717*H717,2)</f>
        <v>0</v>
      </c>
      <c r="K717" s="183" t="s">
        <v>130</v>
      </c>
      <c r="L717" s="38"/>
      <c r="M717" s="188" t="s">
        <v>1</v>
      </c>
      <c r="N717" s="189" t="s">
        <v>38</v>
      </c>
      <c r="O717" s="70"/>
      <c r="P717" s="190">
        <f>O717*H717</f>
        <v>0</v>
      </c>
      <c r="Q717" s="190">
        <v>0</v>
      </c>
      <c r="R717" s="190">
        <f>Q717*H717</f>
        <v>0</v>
      </c>
      <c r="S717" s="190">
        <v>0</v>
      </c>
      <c r="T717" s="191">
        <f>S717*H717</f>
        <v>0</v>
      </c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R717" s="192" t="s">
        <v>939</v>
      </c>
      <c r="AT717" s="192" t="s">
        <v>126</v>
      </c>
      <c r="AU717" s="192" t="s">
        <v>83</v>
      </c>
      <c r="AY717" s="16" t="s">
        <v>124</v>
      </c>
      <c r="BE717" s="193">
        <f>IF(N717="základní",J717,0)</f>
        <v>0</v>
      </c>
      <c r="BF717" s="193">
        <f>IF(N717="snížená",J717,0)</f>
        <v>0</v>
      </c>
      <c r="BG717" s="193">
        <f>IF(N717="zákl. přenesená",J717,0)</f>
        <v>0</v>
      </c>
      <c r="BH717" s="193">
        <f>IF(N717="sníž. přenesená",J717,0)</f>
        <v>0</v>
      </c>
      <c r="BI717" s="193">
        <f>IF(N717="nulová",J717,0)</f>
        <v>0</v>
      </c>
      <c r="BJ717" s="16" t="s">
        <v>81</v>
      </c>
      <c r="BK717" s="193">
        <f>ROUND(I717*H717,2)</f>
        <v>0</v>
      </c>
      <c r="BL717" s="16" t="s">
        <v>939</v>
      </c>
      <c r="BM717" s="192" t="s">
        <v>1044</v>
      </c>
    </row>
    <row r="718" spans="1:65" s="2" customFormat="1" ht="11.25">
      <c r="A718" s="33"/>
      <c r="B718" s="34"/>
      <c r="C718" s="35"/>
      <c r="D718" s="194" t="s">
        <v>133</v>
      </c>
      <c r="E718" s="35"/>
      <c r="F718" s="195" t="s">
        <v>1043</v>
      </c>
      <c r="G718" s="35"/>
      <c r="H718" s="35"/>
      <c r="I718" s="196"/>
      <c r="J718" s="35"/>
      <c r="K718" s="35"/>
      <c r="L718" s="38"/>
      <c r="M718" s="197"/>
      <c r="N718" s="198"/>
      <c r="O718" s="70"/>
      <c r="P718" s="70"/>
      <c r="Q718" s="70"/>
      <c r="R718" s="70"/>
      <c r="S718" s="70"/>
      <c r="T718" s="71"/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T718" s="16" t="s">
        <v>133</v>
      </c>
      <c r="AU718" s="16" t="s">
        <v>83</v>
      </c>
    </row>
    <row r="719" spans="1:65" s="2" customFormat="1" ht="78">
      <c r="A719" s="33"/>
      <c r="B719" s="34"/>
      <c r="C719" s="35"/>
      <c r="D719" s="194" t="s">
        <v>141</v>
      </c>
      <c r="E719" s="35"/>
      <c r="F719" s="210" t="s">
        <v>1045</v>
      </c>
      <c r="G719" s="35"/>
      <c r="H719" s="35"/>
      <c r="I719" s="196"/>
      <c r="J719" s="35"/>
      <c r="K719" s="35"/>
      <c r="L719" s="38"/>
      <c r="M719" s="232"/>
      <c r="N719" s="233"/>
      <c r="O719" s="234"/>
      <c r="P719" s="234"/>
      <c r="Q719" s="234"/>
      <c r="R719" s="234"/>
      <c r="S719" s="234"/>
      <c r="T719" s="235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T719" s="16" t="s">
        <v>141</v>
      </c>
      <c r="AU719" s="16" t="s">
        <v>83</v>
      </c>
    </row>
    <row r="720" spans="1:65" s="2" customFormat="1" ht="6.95" customHeight="1">
      <c r="A720" s="33"/>
      <c r="B720" s="53"/>
      <c r="C720" s="54"/>
      <c r="D720" s="54"/>
      <c r="E720" s="54"/>
      <c r="F720" s="54"/>
      <c r="G720" s="54"/>
      <c r="H720" s="54"/>
      <c r="I720" s="54"/>
      <c r="J720" s="54"/>
      <c r="K720" s="54"/>
      <c r="L720" s="38"/>
      <c r="M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</row>
  </sheetData>
  <sheetProtection algorithmName="SHA-512" hashValue="bSSYBSSAek1kCL1UeLwiMSAwPU7xBp3ophNDA8Z9+h6ZzY/1Ppma6i3Adm8czRDYaZjWSr91VXqKZXJuTw2P2g==" saltValue="/I+2EMn+nZVgCSORGNQQDcMyNGDIUxPtMy0wXtfK9PdMg/P2EFke6vSaLe0n3mrsjlSMR4IKjGgPbPuQmWa7yA==" spinCount="100000" sheet="1" objects="1" scenarios="1" formatColumns="0" formatRows="0" autoFilter="0"/>
  <autoFilter ref="C132:K719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101 - Polní cesta VC15</vt:lpstr>
      <vt:lpstr>'101 - Polní cesta VC15'!Názvy_tisku</vt:lpstr>
      <vt:lpstr>'Rekapitulace stavby'!Názvy_tisku</vt:lpstr>
      <vt:lpstr>'101 - Polní cesta VC15'!Oblast_tisku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Blažek</dc:creator>
  <cp:lastModifiedBy>Vaněčková Radka Ing.</cp:lastModifiedBy>
  <dcterms:created xsi:type="dcterms:W3CDTF">2024-09-25T12:04:13Z</dcterms:created>
  <dcterms:modified xsi:type="dcterms:W3CDTF">2025-06-25T08:10:00Z</dcterms:modified>
</cp:coreProperties>
</file>